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Rekonstrukce stok..." sheetId="2" r:id="rId2"/>
    <sheet name="SO 02 - Rekonstrukce kana..." sheetId="3" r:id="rId3"/>
    <sheet name="SO 03 - Rekonstrukce napo..." sheetId="4" r:id="rId4"/>
    <sheet name="SO 04 - Komunikace" sheetId="5" r:id="rId5"/>
    <sheet name="SO 05 - Vedlejší rozpočto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Rekonstrukce stok...'!$C$87:$K$652</definedName>
    <definedName name="_xlnm.Print_Area" localSheetId="1">'SO 01 - Rekonstrukce stok...'!$C$4:$J$39,'SO 01 - Rekonstrukce stok...'!$C$45:$J$69,'SO 01 - Rekonstrukce stok...'!$C$75:$K$652</definedName>
    <definedName name="_xlnm.Print_Titles" localSheetId="1">'SO 01 - Rekonstrukce stok...'!$87:$87</definedName>
    <definedName name="_xlnm._FilterDatabase" localSheetId="2" hidden="1">'SO 02 - Rekonstrukce kana...'!$C$87:$K$394</definedName>
    <definedName name="_xlnm.Print_Area" localSheetId="2">'SO 02 - Rekonstrukce kana...'!$C$4:$J$39,'SO 02 - Rekonstrukce kana...'!$C$45:$J$69,'SO 02 - Rekonstrukce kana...'!$C$75:$K$394</definedName>
    <definedName name="_xlnm.Print_Titles" localSheetId="2">'SO 02 - Rekonstrukce kana...'!$87:$87</definedName>
    <definedName name="_xlnm._FilterDatabase" localSheetId="3" hidden="1">'SO 03 - Rekonstrukce napo...'!$C$87:$K$260</definedName>
    <definedName name="_xlnm.Print_Area" localSheetId="3">'SO 03 - Rekonstrukce napo...'!$C$4:$J$39,'SO 03 - Rekonstrukce napo...'!$C$45:$J$69,'SO 03 - Rekonstrukce napo...'!$C$75:$K$260</definedName>
    <definedName name="_xlnm.Print_Titles" localSheetId="3">'SO 03 - Rekonstrukce napo...'!$87:$87</definedName>
    <definedName name="_xlnm._FilterDatabase" localSheetId="4" hidden="1">'SO 04 - Komunikace'!$C$84:$K$224</definedName>
    <definedName name="_xlnm.Print_Area" localSheetId="4">'SO 04 - Komunikace'!$C$4:$J$39,'SO 04 - Komunikace'!$C$45:$J$66,'SO 04 - Komunikace'!$C$72:$K$224</definedName>
    <definedName name="_xlnm.Print_Titles" localSheetId="4">'SO 04 - Komunikace'!$84:$84</definedName>
    <definedName name="_xlnm._FilterDatabase" localSheetId="5" hidden="1">'SO 05 - Vedlejší rozpočto...'!$C$82:$K$111</definedName>
    <definedName name="_xlnm.Print_Area" localSheetId="5">'SO 05 - Vedlejší rozpočto...'!$C$4:$J$39,'SO 05 - Vedlejší rozpočto...'!$C$45:$J$64,'SO 05 - Vedlejší rozpočto...'!$C$70:$K$111</definedName>
    <definedName name="_xlnm.Print_Titles" localSheetId="5">'SO 05 - Vedlejší rozpočto...'!$82:$82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3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T94"/>
  <c r="R95"/>
  <c r="R94"/>
  <c r="P95"/>
  <c r="P94"/>
  <c r="BK95"/>
  <c r="BK94"/>
  <c r="J94"/>
  <c r="J95"/>
  <c r="BE95"/>
  <c r="J62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9"/>
  <c i="6" r="BH86"/>
  <c r="F36"/>
  <c i="1" r="BC59"/>
  <c i="6" r="BG86"/>
  <c r="F35"/>
  <c i="1" r="BB59"/>
  <c i="6" r="BF86"/>
  <c r="J34"/>
  <c i="1" r="AW59"/>
  <c i="6" r="F34"/>
  <c i="1" r="BA59"/>
  <c i="6" r="T86"/>
  <c r="T85"/>
  <c r="T84"/>
  <c r="T83"/>
  <c r="R86"/>
  <c r="R85"/>
  <c r="R84"/>
  <c r="R83"/>
  <c r="P86"/>
  <c r="P85"/>
  <c r="P84"/>
  <c r="P83"/>
  <c i="1" r="AU59"/>
  <c i="6" r="BK86"/>
  <c r="BK85"/>
  <c r="J85"/>
  <c r="BK84"/>
  <c r="J84"/>
  <c r="BK83"/>
  <c r="J83"/>
  <c r="J59"/>
  <c r="J30"/>
  <c i="1" r="AG59"/>
  <c i="6" r="J86"/>
  <c r="BE86"/>
  <c r="J33"/>
  <c i="1" r="AV59"/>
  <c i="6" r="F33"/>
  <c i="1" r="AZ59"/>
  <c i="6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5" r="J37"/>
  <c r="J36"/>
  <c i="1" r="AY58"/>
  <c i="5" r="J35"/>
  <c i="1" r="AX58"/>
  <c i="5" r="BI223"/>
  <c r="BH223"/>
  <c r="BG223"/>
  <c r="BF223"/>
  <c r="T223"/>
  <c r="R223"/>
  <c r="P223"/>
  <c r="BK223"/>
  <c r="J223"/>
  <c r="BE223"/>
  <c r="BI221"/>
  <c r="BH221"/>
  <c r="BG221"/>
  <c r="BF221"/>
  <c r="T221"/>
  <c r="T220"/>
  <c r="R221"/>
  <c r="R220"/>
  <c r="P221"/>
  <c r="P220"/>
  <c r="BK221"/>
  <c r="BK220"/>
  <c r="J220"/>
  <c r="J221"/>
  <c r="BE221"/>
  <c r="J65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/>
  <c r="J202"/>
  <c r="BE202"/>
  <c r="J64"/>
  <c r="BI198"/>
  <c r="BH198"/>
  <c r="BG198"/>
  <c r="BF198"/>
  <c r="T198"/>
  <c r="R198"/>
  <c r="P198"/>
  <c r="BK198"/>
  <c r="J198"/>
  <c r="BE198"/>
  <c r="BI193"/>
  <c r="BH193"/>
  <c r="BG193"/>
  <c r="BF193"/>
  <c r="T193"/>
  <c r="R193"/>
  <c r="P193"/>
  <c r="BK193"/>
  <c r="J193"/>
  <c r="BE193"/>
  <c r="BI188"/>
  <c r="BH188"/>
  <c r="BG188"/>
  <c r="BF188"/>
  <c r="T188"/>
  <c r="R188"/>
  <c r="P188"/>
  <c r="BK188"/>
  <c r="J188"/>
  <c r="BE188"/>
  <c r="BI179"/>
  <c r="BH179"/>
  <c r="BG179"/>
  <c r="BF179"/>
  <c r="T179"/>
  <c r="R179"/>
  <c r="P179"/>
  <c r="BK179"/>
  <c r="J179"/>
  <c r="BE179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45"/>
  <c r="BH145"/>
  <c r="BG145"/>
  <c r="BF145"/>
  <c r="T145"/>
  <c r="T144"/>
  <c r="R145"/>
  <c r="R144"/>
  <c r="P145"/>
  <c r="P144"/>
  <c r="BK145"/>
  <c r="BK144"/>
  <c r="J144"/>
  <c r="J145"/>
  <c r="BE145"/>
  <c r="J6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4"/>
  <c r="BH124"/>
  <c r="BG124"/>
  <c r="BF124"/>
  <c r="T124"/>
  <c r="T123"/>
  <c r="R124"/>
  <c r="R123"/>
  <c r="P124"/>
  <c r="P123"/>
  <c r="BK124"/>
  <c r="BK123"/>
  <c r="J123"/>
  <c r="J124"/>
  <c r="BE124"/>
  <c r="J62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88"/>
  <c r="F37"/>
  <c i="1" r="BD58"/>
  <c i="5" r="BH88"/>
  <c r="F36"/>
  <c i="1" r="BC58"/>
  <c i="5" r="BG88"/>
  <c r="F35"/>
  <c i="1" r="BB58"/>
  <c i="5" r="BF88"/>
  <c r="J34"/>
  <c i="1" r="AW58"/>
  <c i="5" r="F34"/>
  <c i="1" r="BA58"/>
  <c i="5" r="T88"/>
  <c r="T87"/>
  <c r="T86"/>
  <c r="T85"/>
  <c r="R88"/>
  <c r="R87"/>
  <c r="R86"/>
  <c r="R85"/>
  <c r="P88"/>
  <c r="P87"/>
  <c r="P86"/>
  <c r="P85"/>
  <c i="1" r="AU58"/>
  <c i="5" r="BK88"/>
  <c r="BK87"/>
  <c r="J87"/>
  <c r="BK86"/>
  <c r="J86"/>
  <c r="BK85"/>
  <c r="J85"/>
  <c r="J59"/>
  <c r="J30"/>
  <c i="1" r="AG58"/>
  <c i="5" r="J88"/>
  <c r="BE88"/>
  <c r="J33"/>
  <c i="1" r="AV58"/>
  <c i="5" r="F33"/>
  <c i="1" r="AZ58"/>
  <c i="5" r="J61"/>
  <c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4" r="J37"/>
  <c r="J36"/>
  <c i="1" r="AY57"/>
  <c i="4" r="J35"/>
  <c i="1" r="AX57"/>
  <c i="4" r="BI259"/>
  <c r="BH259"/>
  <c r="BG259"/>
  <c r="BF259"/>
  <c r="T259"/>
  <c r="T258"/>
  <c r="R259"/>
  <c r="R258"/>
  <c r="P259"/>
  <c r="P258"/>
  <c r="BK259"/>
  <c r="BK258"/>
  <c r="J258"/>
  <c r="J259"/>
  <c r="BE259"/>
  <c r="J6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2"/>
  <c r="BH242"/>
  <c r="BG242"/>
  <c r="BF242"/>
  <c r="T242"/>
  <c r="T241"/>
  <c r="R242"/>
  <c r="R241"/>
  <c r="P242"/>
  <c r="P241"/>
  <c r="BK242"/>
  <c r="BK241"/>
  <c r="J241"/>
  <c r="J242"/>
  <c r="BE242"/>
  <c r="J67"/>
  <c r="BI238"/>
  <c r="BH238"/>
  <c r="BG238"/>
  <c r="BF238"/>
  <c r="T238"/>
  <c r="T237"/>
  <c r="R238"/>
  <c r="R237"/>
  <c r="P238"/>
  <c r="P237"/>
  <c r="BK238"/>
  <c r="BK237"/>
  <c r="J237"/>
  <c r="J238"/>
  <c r="BE238"/>
  <c r="J6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65"/>
  <c r="BI197"/>
  <c r="BH197"/>
  <c r="BG197"/>
  <c r="BF197"/>
  <c r="T197"/>
  <c r="T196"/>
  <c r="R197"/>
  <c r="R196"/>
  <c r="P197"/>
  <c r="P196"/>
  <c r="BK197"/>
  <c r="BK196"/>
  <c r="J196"/>
  <c r="J197"/>
  <c r="BE197"/>
  <c r="J64"/>
  <c r="BI193"/>
  <c r="BH193"/>
  <c r="BG193"/>
  <c r="BF193"/>
  <c r="T193"/>
  <c r="T192"/>
  <c r="R193"/>
  <c r="R192"/>
  <c r="P193"/>
  <c r="P192"/>
  <c r="BK193"/>
  <c r="BK192"/>
  <c r="J192"/>
  <c r="J193"/>
  <c r="BE193"/>
  <c r="J63"/>
  <c r="BI189"/>
  <c r="BH189"/>
  <c r="BG189"/>
  <c r="BF189"/>
  <c r="T189"/>
  <c r="R189"/>
  <c r="P189"/>
  <c r="BK189"/>
  <c r="J189"/>
  <c r="BE189"/>
  <c r="BI181"/>
  <c r="BH181"/>
  <c r="BG181"/>
  <c r="BF181"/>
  <c r="T181"/>
  <c r="T180"/>
  <c r="R181"/>
  <c r="R180"/>
  <c r="P181"/>
  <c r="P180"/>
  <c r="BK181"/>
  <c r="BK180"/>
  <c r="J180"/>
  <c r="J181"/>
  <c r="BE181"/>
  <c r="J62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5"/>
  <c r="BH115"/>
  <c r="BG115"/>
  <c r="BF115"/>
  <c r="T115"/>
  <c r="R115"/>
  <c r="P115"/>
  <c r="BK115"/>
  <c r="J115"/>
  <c r="BE115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F37"/>
  <c i="1" r="BD57"/>
  <c i="4" r="BH91"/>
  <c r="F36"/>
  <c i="1" r="BC57"/>
  <c i="4" r="BG91"/>
  <c r="F35"/>
  <c i="1" r="BB57"/>
  <c i="4" r="BF91"/>
  <c r="J34"/>
  <c i="1" r="AW57"/>
  <c i="4" r="F34"/>
  <c i="1" r="BA57"/>
  <c i="4" r="T91"/>
  <c r="T90"/>
  <c r="T89"/>
  <c r="T88"/>
  <c r="R91"/>
  <c r="R90"/>
  <c r="R89"/>
  <c r="R88"/>
  <c r="P91"/>
  <c r="P90"/>
  <c r="P89"/>
  <c r="P88"/>
  <c i="1" r="AU57"/>
  <c i="4" r="BK91"/>
  <c r="BK90"/>
  <c r="J90"/>
  <c r="BK89"/>
  <c r="J89"/>
  <c r="BK88"/>
  <c r="J88"/>
  <c r="J59"/>
  <c r="J30"/>
  <c i="1" r="AG57"/>
  <c i="4" r="J91"/>
  <c r="BE91"/>
  <c r="J33"/>
  <c i="1" r="AV57"/>
  <c i="4" r="F33"/>
  <c i="1" r="AZ57"/>
  <c i="4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3" r="J37"/>
  <c r="J36"/>
  <c i="1" r="AY56"/>
  <c i="3" r="J35"/>
  <c i="1" r="AX56"/>
  <c i="3" r="BI393"/>
  <c r="BH393"/>
  <c r="BG393"/>
  <c r="BF393"/>
  <c r="T393"/>
  <c r="T392"/>
  <c r="R393"/>
  <c r="R392"/>
  <c r="P393"/>
  <c r="P392"/>
  <c r="BK393"/>
  <c r="BK392"/>
  <c r="J392"/>
  <c r="J393"/>
  <c r="BE393"/>
  <c r="J68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2"/>
  <c r="BH372"/>
  <c r="BG372"/>
  <c r="BF372"/>
  <c r="T372"/>
  <c r="R372"/>
  <c r="P372"/>
  <c r="BK372"/>
  <c r="J372"/>
  <c r="BE372"/>
  <c r="BI370"/>
  <c r="BH370"/>
  <c r="BG370"/>
  <c r="BF370"/>
  <c r="T370"/>
  <c r="T369"/>
  <c r="R370"/>
  <c r="R369"/>
  <c r="P370"/>
  <c r="P369"/>
  <c r="BK370"/>
  <c r="BK369"/>
  <c r="J369"/>
  <c r="J370"/>
  <c r="BE370"/>
  <c r="J67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58"/>
  <c r="BH358"/>
  <c r="BG358"/>
  <c r="BF358"/>
  <c r="T358"/>
  <c r="T357"/>
  <c r="R358"/>
  <c r="R357"/>
  <c r="P358"/>
  <c r="P357"/>
  <c r="BK358"/>
  <c r="BK357"/>
  <c r="J357"/>
  <c r="J358"/>
  <c r="BE358"/>
  <c r="J66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T317"/>
  <c r="R318"/>
  <c r="R317"/>
  <c r="P318"/>
  <c r="P317"/>
  <c r="BK318"/>
  <c r="BK317"/>
  <c r="J317"/>
  <c r="J318"/>
  <c r="BE318"/>
  <c r="J65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298"/>
  <c r="BH298"/>
  <c r="BG298"/>
  <c r="BF298"/>
  <c r="T298"/>
  <c r="T297"/>
  <c r="R298"/>
  <c r="R297"/>
  <c r="P298"/>
  <c r="P297"/>
  <c r="BK298"/>
  <c r="BK297"/>
  <c r="J297"/>
  <c r="J298"/>
  <c r="BE298"/>
  <c r="J64"/>
  <c r="BI288"/>
  <c r="BH288"/>
  <c r="BG288"/>
  <c r="BF288"/>
  <c r="T288"/>
  <c r="T287"/>
  <c r="R288"/>
  <c r="R287"/>
  <c r="P288"/>
  <c r="P287"/>
  <c r="BK288"/>
  <c r="BK287"/>
  <c r="J287"/>
  <c r="J288"/>
  <c r="BE288"/>
  <c r="J63"/>
  <c r="BI284"/>
  <c r="BH284"/>
  <c r="BG284"/>
  <c r="BF284"/>
  <c r="T284"/>
  <c r="R284"/>
  <c r="P284"/>
  <c r="BK284"/>
  <c r="J284"/>
  <c r="BE284"/>
  <c r="BI280"/>
  <c r="BH280"/>
  <c r="BG280"/>
  <c r="BF280"/>
  <c r="T280"/>
  <c r="T279"/>
  <c r="R280"/>
  <c r="R279"/>
  <c r="P280"/>
  <c r="P279"/>
  <c r="BK280"/>
  <c r="BK279"/>
  <c r="J279"/>
  <c r="J280"/>
  <c r="BE280"/>
  <c r="J62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0"/>
  <c r="BH260"/>
  <c r="BG260"/>
  <c r="BF260"/>
  <c r="T260"/>
  <c r="R260"/>
  <c r="P260"/>
  <c r="BK260"/>
  <c r="J260"/>
  <c r="BE260"/>
  <c r="BI254"/>
  <c r="BH254"/>
  <c r="BG254"/>
  <c r="BF254"/>
  <c r="T254"/>
  <c r="R254"/>
  <c r="P254"/>
  <c r="BK254"/>
  <c r="J254"/>
  <c r="BE254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17"/>
  <c r="BH217"/>
  <c r="BG217"/>
  <c r="BF217"/>
  <c r="T217"/>
  <c r="R217"/>
  <c r="P217"/>
  <c r="BK217"/>
  <c r="J217"/>
  <c r="BE217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58"/>
  <c r="BH158"/>
  <c r="BG158"/>
  <c r="BF158"/>
  <c r="T158"/>
  <c r="R158"/>
  <c r="P158"/>
  <c r="BK158"/>
  <c r="J158"/>
  <c r="BE158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19"/>
  <c r="BH119"/>
  <c r="BG119"/>
  <c r="BF119"/>
  <c r="T119"/>
  <c r="R119"/>
  <c r="P119"/>
  <c r="BK119"/>
  <c r="J119"/>
  <c r="BE119"/>
  <c r="BI112"/>
  <c r="BH112"/>
  <c r="BG112"/>
  <c r="BF112"/>
  <c r="T112"/>
  <c r="R112"/>
  <c r="P112"/>
  <c r="BK112"/>
  <c r="J112"/>
  <c r="BE112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F37"/>
  <c i="1" r="BD56"/>
  <c i="3" r="BH91"/>
  <c r="F36"/>
  <c i="1" r="BC56"/>
  <c i="3" r="BG91"/>
  <c r="F35"/>
  <c i="1" r="BB56"/>
  <c i="3" r="BF91"/>
  <c r="J34"/>
  <c i="1" r="AW56"/>
  <c i="3" r="F34"/>
  <c i="1" r="BA56"/>
  <c i="3" r="T91"/>
  <c r="T90"/>
  <c r="T89"/>
  <c r="T88"/>
  <c r="R91"/>
  <c r="R90"/>
  <c r="R89"/>
  <c r="R88"/>
  <c r="P91"/>
  <c r="P90"/>
  <c r="P89"/>
  <c r="P88"/>
  <c i="1" r="AU56"/>
  <c i="3" r="BK91"/>
  <c r="BK90"/>
  <c r="J90"/>
  <c r="BK89"/>
  <c r="J89"/>
  <c r="BK88"/>
  <c r="J88"/>
  <c r="J59"/>
  <c r="J30"/>
  <c i="1" r="AG56"/>
  <c i="3" r="J91"/>
  <c r="BE91"/>
  <c r="J33"/>
  <c i="1" r="AV56"/>
  <c i="3" r="F33"/>
  <c i="1" r="AZ56"/>
  <c i="3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2" r="J37"/>
  <c r="J36"/>
  <c i="1" r="AY55"/>
  <c i="2" r="J35"/>
  <c i="1" r="AX55"/>
  <c i="2" r="BI651"/>
  <c r="BH651"/>
  <c r="BG651"/>
  <c r="BF651"/>
  <c r="T651"/>
  <c r="T650"/>
  <c r="R651"/>
  <c r="R650"/>
  <c r="P651"/>
  <c r="P650"/>
  <c r="BK651"/>
  <c r="BK650"/>
  <c r="J650"/>
  <c r="J651"/>
  <c r="BE651"/>
  <c r="J68"/>
  <c r="BI647"/>
  <c r="BH647"/>
  <c r="BG647"/>
  <c r="BF647"/>
  <c r="T647"/>
  <c r="R647"/>
  <c r="P647"/>
  <c r="BK647"/>
  <c r="J647"/>
  <c r="BE647"/>
  <c r="BI644"/>
  <c r="BH644"/>
  <c r="BG644"/>
  <c r="BF644"/>
  <c r="T644"/>
  <c r="R644"/>
  <c r="P644"/>
  <c r="BK644"/>
  <c r="J644"/>
  <c r="BE644"/>
  <c r="BI641"/>
  <c r="BH641"/>
  <c r="BG641"/>
  <c r="BF641"/>
  <c r="T641"/>
  <c r="R641"/>
  <c r="P641"/>
  <c r="BK641"/>
  <c r="J641"/>
  <c r="BE641"/>
  <c r="BI639"/>
  <c r="BH639"/>
  <c r="BG639"/>
  <c r="BF639"/>
  <c r="T639"/>
  <c r="R639"/>
  <c r="P639"/>
  <c r="BK639"/>
  <c r="J639"/>
  <c r="BE639"/>
  <c r="BI636"/>
  <c r="BH636"/>
  <c r="BG636"/>
  <c r="BF636"/>
  <c r="T636"/>
  <c r="R636"/>
  <c r="P636"/>
  <c r="BK636"/>
  <c r="J636"/>
  <c r="BE636"/>
  <c r="BI634"/>
  <c r="BH634"/>
  <c r="BG634"/>
  <c r="BF634"/>
  <c r="T634"/>
  <c r="T633"/>
  <c r="R634"/>
  <c r="R633"/>
  <c r="P634"/>
  <c r="P633"/>
  <c r="BK634"/>
  <c r="BK633"/>
  <c r="J633"/>
  <c r="J634"/>
  <c r="BE634"/>
  <c r="J67"/>
  <c r="BI616"/>
  <c r="BH616"/>
  <c r="BG616"/>
  <c r="BF616"/>
  <c r="T616"/>
  <c r="T615"/>
  <c r="R616"/>
  <c r="R615"/>
  <c r="P616"/>
  <c r="P615"/>
  <c r="BK616"/>
  <c r="BK615"/>
  <c r="J615"/>
  <c r="J616"/>
  <c r="BE616"/>
  <c r="J66"/>
  <c r="BI613"/>
  <c r="BH613"/>
  <c r="BG613"/>
  <c r="BF613"/>
  <c r="T613"/>
  <c r="R613"/>
  <c r="P613"/>
  <c r="BK613"/>
  <c r="J613"/>
  <c r="BE613"/>
  <c r="BI607"/>
  <c r="BH607"/>
  <c r="BG607"/>
  <c r="BF607"/>
  <c r="T607"/>
  <c r="R607"/>
  <c r="P607"/>
  <c r="BK607"/>
  <c r="J607"/>
  <c r="BE607"/>
  <c r="BI605"/>
  <c r="BH605"/>
  <c r="BG605"/>
  <c r="BF605"/>
  <c r="T605"/>
  <c r="R605"/>
  <c r="P605"/>
  <c r="BK605"/>
  <c r="J605"/>
  <c r="BE605"/>
  <c r="BI603"/>
  <c r="BH603"/>
  <c r="BG603"/>
  <c r="BF603"/>
  <c r="T603"/>
  <c r="R603"/>
  <c r="P603"/>
  <c r="BK603"/>
  <c r="J603"/>
  <c r="BE603"/>
  <c r="BI600"/>
  <c r="BH600"/>
  <c r="BG600"/>
  <c r="BF600"/>
  <c r="T600"/>
  <c r="R600"/>
  <c r="P600"/>
  <c r="BK600"/>
  <c r="J600"/>
  <c r="BE600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91"/>
  <c r="BH591"/>
  <c r="BG591"/>
  <c r="BF591"/>
  <c r="T591"/>
  <c r="R591"/>
  <c r="P591"/>
  <c r="BK591"/>
  <c r="J591"/>
  <c r="BE591"/>
  <c r="BI588"/>
  <c r="BH588"/>
  <c r="BG588"/>
  <c r="BF588"/>
  <c r="T588"/>
  <c r="R588"/>
  <c r="P588"/>
  <c r="BK588"/>
  <c r="J588"/>
  <c r="BE588"/>
  <c r="BI585"/>
  <c r="BH585"/>
  <c r="BG585"/>
  <c r="BF585"/>
  <c r="T585"/>
  <c r="R585"/>
  <c r="P585"/>
  <c r="BK585"/>
  <c r="J585"/>
  <c r="BE585"/>
  <c r="BI583"/>
  <c r="BH583"/>
  <c r="BG583"/>
  <c r="BF583"/>
  <c r="T583"/>
  <c r="R583"/>
  <c r="P583"/>
  <c r="BK583"/>
  <c r="J583"/>
  <c r="BE583"/>
  <c r="BI581"/>
  <c r="BH581"/>
  <c r="BG581"/>
  <c r="BF581"/>
  <c r="T581"/>
  <c r="R581"/>
  <c r="P581"/>
  <c r="BK581"/>
  <c r="J581"/>
  <c r="BE581"/>
  <c r="BI578"/>
  <c r="BH578"/>
  <c r="BG578"/>
  <c r="BF578"/>
  <c r="T578"/>
  <c r="R578"/>
  <c r="P578"/>
  <c r="BK578"/>
  <c r="J578"/>
  <c r="BE578"/>
  <c r="BI575"/>
  <c r="BH575"/>
  <c r="BG575"/>
  <c r="BF575"/>
  <c r="T575"/>
  <c r="R575"/>
  <c r="P575"/>
  <c r="BK575"/>
  <c r="J575"/>
  <c r="BE575"/>
  <c r="BI571"/>
  <c r="BH571"/>
  <c r="BG571"/>
  <c r="BF571"/>
  <c r="T571"/>
  <c r="R571"/>
  <c r="P571"/>
  <c r="BK571"/>
  <c r="J571"/>
  <c r="BE571"/>
  <c r="BI568"/>
  <c r="BH568"/>
  <c r="BG568"/>
  <c r="BF568"/>
  <c r="T568"/>
  <c r="R568"/>
  <c r="P568"/>
  <c r="BK568"/>
  <c r="J568"/>
  <c r="BE568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5"/>
  <c r="BH555"/>
  <c r="BG555"/>
  <c r="BF555"/>
  <c r="T555"/>
  <c r="R555"/>
  <c r="P555"/>
  <c r="BK555"/>
  <c r="J555"/>
  <c r="BE555"/>
  <c r="BI553"/>
  <c r="BH553"/>
  <c r="BG553"/>
  <c r="BF553"/>
  <c r="T553"/>
  <c r="R553"/>
  <c r="P553"/>
  <c r="BK553"/>
  <c r="J553"/>
  <c r="BE553"/>
  <c r="BI550"/>
  <c r="BH550"/>
  <c r="BG550"/>
  <c r="BF550"/>
  <c r="T550"/>
  <c r="R550"/>
  <c r="P550"/>
  <c r="BK550"/>
  <c r="J550"/>
  <c r="BE550"/>
  <c r="BI548"/>
  <c r="BH548"/>
  <c r="BG548"/>
  <c r="BF548"/>
  <c r="T548"/>
  <c r="R548"/>
  <c r="P548"/>
  <c r="BK548"/>
  <c r="J548"/>
  <c r="BE548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5"/>
  <c r="BH535"/>
  <c r="BG535"/>
  <c r="BF535"/>
  <c r="T535"/>
  <c r="R535"/>
  <c r="P535"/>
  <c r="BK535"/>
  <c r="J535"/>
  <c r="BE535"/>
  <c r="BI524"/>
  <c r="BH524"/>
  <c r="BG524"/>
  <c r="BF524"/>
  <c r="T524"/>
  <c r="R524"/>
  <c r="P524"/>
  <c r="BK524"/>
  <c r="J524"/>
  <c r="BE524"/>
  <c r="BI515"/>
  <c r="BH515"/>
  <c r="BG515"/>
  <c r="BF515"/>
  <c r="T515"/>
  <c r="T514"/>
  <c r="R515"/>
  <c r="R514"/>
  <c r="P515"/>
  <c r="P514"/>
  <c r="BK515"/>
  <c r="BK514"/>
  <c r="J514"/>
  <c r="J515"/>
  <c r="BE515"/>
  <c r="J65"/>
  <c r="BI497"/>
  <c r="BH497"/>
  <c r="BG497"/>
  <c r="BF497"/>
  <c r="T497"/>
  <c r="T496"/>
  <c r="R497"/>
  <c r="R496"/>
  <c r="P497"/>
  <c r="P496"/>
  <c r="BK497"/>
  <c r="BK496"/>
  <c r="J496"/>
  <c r="J497"/>
  <c r="BE497"/>
  <c r="J64"/>
  <c r="BI493"/>
  <c r="BH493"/>
  <c r="BG493"/>
  <c r="BF493"/>
  <c r="T493"/>
  <c r="R493"/>
  <c r="P493"/>
  <c r="BK493"/>
  <c r="J493"/>
  <c r="BE493"/>
  <c r="BI490"/>
  <c r="BH490"/>
  <c r="BG490"/>
  <c r="BF490"/>
  <c r="T490"/>
  <c r="R490"/>
  <c r="P490"/>
  <c r="BK490"/>
  <c r="J490"/>
  <c r="BE490"/>
  <c r="BI487"/>
  <c r="BH487"/>
  <c r="BG487"/>
  <c r="BF487"/>
  <c r="T487"/>
  <c r="R487"/>
  <c r="P487"/>
  <c r="BK487"/>
  <c r="J487"/>
  <c r="BE487"/>
  <c r="BI484"/>
  <c r="BH484"/>
  <c r="BG484"/>
  <c r="BF484"/>
  <c r="T484"/>
  <c r="R484"/>
  <c r="P484"/>
  <c r="BK484"/>
  <c r="J484"/>
  <c r="BE484"/>
  <c r="BI459"/>
  <c r="BH459"/>
  <c r="BG459"/>
  <c r="BF459"/>
  <c r="T459"/>
  <c r="T458"/>
  <c r="R459"/>
  <c r="R458"/>
  <c r="P459"/>
  <c r="P458"/>
  <c r="BK459"/>
  <c r="BK458"/>
  <c r="J458"/>
  <c r="J459"/>
  <c r="BE459"/>
  <c r="J63"/>
  <c r="BI454"/>
  <c r="BH454"/>
  <c r="BG454"/>
  <c r="BF454"/>
  <c r="T454"/>
  <c r="R454"/>
  <c r="P454"/>
  <c r="BK454"/>
  <c r="J454"/>
  <c r="BE454"/>
  <c r="BI451"/>
  <c r="BH451"/>
  <c r="BG451"/>
  <c r="BF451"/>
  <c r="T451"/>
  <c r="R451"/>
  <c r="P451"/>
  <c r="BK451"/>
  <c r="J451"/>
  <c r="BE451"/>
  <c r="BI448"/>
  <c r="BH448"/>
  <c r="BG448"/>
  <c r="BF448"/>
  <c r="T448"/>
  <c r="R448"/>
  <c r="P448"/>
  <c r="BK448"/>
  <c r="J448"/>
  <c r="BE448"/>
  <c r="BI439"/>
  <c r="BH439"/>
  <c r="BG439"/>
  <c r="BF439"/>
  <c r="T439"/>
  <c r="T438"/>
  <c r="R439"/>
  <c r="R438"/>
  <c r="P439"/>
  <c r="P438"/>
  <c r="BK439"/>
  <c r="BK438"/>
  <c r="J438"/>
  <c r="J439"/>
  <c r="BE439"/>
  <c r="J62"/>
  <c r="BI435"/>
  <c r="BH435"/>
  <c r="BG435"/>
  <c r="BF435"/>
  <c r="T435"/>
  <c r="R435"/>
  <c r="P435"/>
  <c r="BK435"/>
  <c r="J435"/>
  <c r="BE435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74"/>
  <c r="BH374"/>
  <c r="BG374"/>
  <c r="BF374"/>
  <c r="T374"/>
  <c r="R374"/>
  <c r="P374"/>
  <c r="BK374"/>
  <c r="J374"/>
  <c r="BE374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30"/>
  <c r="BH330"/>
  <c r="BG330"/>
  <c r="BF330"/>
  <c r="T330"/>
  <c r="R330"/>
  <c r="P330"/>
  <c r="BK330"/>
  <c r="J330"/>
  <c r="BE330"/>
  <c r="BI308"/>
  <c r="BH308"/>
  <c r="BG308"/>
  <c r="BF308"/>
  <c r="T308"/>
  <c r="R308"/>
  <c r="P308"/>
  <c r="BK308"/>
  <c r="J308"/>
  <c r="BE308"/>
  <c r="BI297"/>
  <c r="BH297"/>
  <c r="BG297"/>
  <c r="BF297"/>
  <c r="T297"/>
  <c r="R297"/>
  <c r="P297"/>
  <c r="BK297"/>
  <c r="J297"/>
  <c r="BE297"/>
  <c r="BI288"/>
  <c r="BH288"/>
  <c r="BG288"/>
  <c r="BF288"/>
  <c r="T288"/>
  <c r="R288"/>
  <c r="P288"/>
  <c r="BK288"/>
  <c r="J288"/>
  <c r="BE288"/>
  <c r="BI277"/>
  <c r="BH277"/>
  <c r="BG277"/>
  <c r="BF277"/>
  <c r="T277"/>
  <c r="R277"/>
  <c r="P277"/>
  <c r="BK277"/>
  <c r="J277"/>
  <c r="BE277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194"/>
  <c r="BH194"/>
  <c r="BG194"/>
  <c r="BF194"/>
  <c r="T194"/>
  <c r="R194"/>
  <c r="P194"/>
  <c r="BK194"/>
  <c r="J194"/>
  <c r="BE194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0"/>
  <c r="BH160"/>
  <c r="BG160"/>
  <c r="BF160"/>
  <c r="T160"/>
  <c r="R160"/>
  <c r="P160"/>
  <c r="BK160"/>
  <c r="J160"/>
  <c r="BE160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5"/>
  <c r="BH125"/>
  <c r="BG125"/>
  <c r="BF125"/>
  <c r="T125"/>
  <c r="R125"/>
  <c r="P125"/>
  <c r="BK125"/>
  <c r="J125"/>
  <c r="BE125"/>
  <c r="BI108"/>
  <c r="BH108"/>
  <c r="BG108"/>
  <c r="BF108"/>
  <c r="T108"/>
  <c r="R108"/>
  <c r="P108"/>
  <c r="BK108"/>
  <c r="J108"/>
  <c r="BE108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<sst xmlns="http://schemas.openxmlformats.org/spreadsheetml/2006/main">
  <si>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</si>
  <si>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</si>
  <si>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</si>
  <si>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</si>
  <si>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</si>
  <si>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{72f4f4b6-cfb8-4c7d-81d6-db7aac59c6f3}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</si>
  <si>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</si>
  <si>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</si>
  <si>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</si>
  <si>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</si>
  <si>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</si>
  <si>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</si>
  <si>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</si>
  <si>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</si>
  <si>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2019-01-003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</si>
  <si>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</si>
  <si>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</si>
  <si>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kanalizační stoky Hc v ul. Hlubočská, Kolín</t>
  </si>
  <si>
    <t>KSO:</t>
  </si>
  <si>
    <t>827 21 1</t>
  </si>
  <si>
    <t>CC-CZ:</t>
  </si>
  <si>
    <t>22231</t>
  </si>
  <si>
    <t>Místo:</t>
  </si>
  <si>
    <t>Kolín</t>
  </si>
  <si>
    <t>Datum:</t>
  </si>
  <si>
    <t>22. 12. 2017</t>
  </si>
  <si>
    <t>CZ-CPV:</t>
  </si>
  <si>
    <t>45231300-8</t>
  </si>
  <si>
    <t>CZ-CPA:</t>
  </si>
  <si>
    <t>42.21.22</t>
  </si>
  <si>
    <t>Zadavatel:</t>
  </si>
  <si>
    <t>IČ:</t>
  </si>
  <si>
    <t>00235440</t>
  </si>
  <si>
    <t>Město Kolín, Karlovo nám. 78, 280 02 Kolín</t>
  </si>
  <si>
    <t>DIČ:</t>
  </si>
  <si>
    <t/>
  </si>
  <si>
    <t>Uchazeč:</t>
  </si>
  <si>
    <t>Vyplň údaj</t>
  </si>
  <si>
    <t>Projektant:</t>
  </si>
  <si>
    <t>04326181</t>
  </si>
  <si>
    <t>LK PROJEKT s.r.o., ul.28.října 933/11, Čelákovice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</si>
  <si>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</si>
  <si>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</si>
  <si>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</si>
  <si>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</si>
  <si>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</si>
  <si>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</si>
  <si>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</si>
  <si>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</si>
  <si>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</si>
  <si>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</si>
  <si>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</si>
  <si>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</si>
  <si>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</si>
  <si>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</si>
  <si>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</si>
  <si>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</si>
  <si>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</si>
  <si>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</si>
  <si>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</si>
  <si>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</si>
  <si>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</si>
  <si>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</si>
  <si>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</si>
  <si>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</si>
  <si>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</si>
  <si>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</si>
  <si>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</si>
  <si>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</si>
  <si>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</si>
  <si>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</si>
  <si>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</si>
  <si>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</si>
  <si>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</si>
  <si>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</si>
  <si>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</si>
  <si>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</si>
  <si>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</si>
  <si>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</si>
  <si>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</si>
  <si>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</si>
  <si>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</si>
  <si>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</si>
  <si>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</si>
  <si>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</si>
  <si>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</si>
  <si>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Rekonstrukce stoky Hc</t>
  </si>
  <si>
    <t>STA</t>
  </si>
  <si>
    <t>1</t>
  </si>
  <si>
    <t>{04e0ea7f-748d-482b-a583-acbe40bf9184}</t>
  </si>
  <si>
    <t>2</t>
  </si>
  <si>
    <t>SO 02</t>
  </si>
  <si>
    <t>Rekonstrukce kanalizačních přípojek</t>
  </si>
  <si>
    <t>{afe74dd8-e778-460f-9a44-5dbababfddfa}</t>
  </si>
  <si>
    <t>SO 03</t>
  </si>
  <si>
    <t>Rekonstrukce napojení uličních vpustí</t>
  </si>
  <si>
    <t>{1cb30c92-0648-4f87-904b-61e4fc689eb8}</t>
  </si>
  <si>
    <t>SO 04</t>
  </si>
  <si>
    <t>Komunikace</t>
  </si>
  <si>
    <t>{8887c965-589f-440f-8fb9-763b87708a69}</t>
  </si>
  <si>
    <t>SO 05</t>
  </si>
  <si>
    <t>Vedlejší rozpočtové náklady</t>
  </si>
  <si>
    <t>{fb8698f6-2b61-40a9-8f02-e4a848b9301e}</t>
  </si>
  <si>
    <t>Hloubeni_celkem</t>
  </si>
  <si>
    <t>celkové hloubení rýhy</t>
  </si>
  <si>
    <t>743,437</t>
  </si>
  <si>
    <t>Hloubení_šachet</t>
  </si>
  <si>
    <t>8</t>
  </si>
  <si>
    <t>KRYCÍ LIST SOUPISU PRACÍ</t>
  </si>
  <si>
    <t>Lože</t>
  </si>
  <si>
    <t>Lože rýhy</t>
  </si>
  <si>
    <t>34,505</t>
  </si>
  <si>
    <t>Obsyp</t>
  </si>
  <si>
    <t>Celkový obsyp</t>
  </si>
  <si>
    <t>212,961</t>
  </si>
  <si>
    <t>Vytlačena_obsypem</t>
  </si>
  <si>
    <t>vytlačená potrubíma šachty v obsypu</t>
  </si>
  <si>
    <t>-64,472</t>
  </si>
  <si>
    <t>Zásyp</t>
  </si>
  <si>
    <t>celkový zásyp</t>
  </si>
  <si>
    <t>547,33</t>
  </si>
  <si>
    <t>Objekt:</t>
  </si>
  <si>
    <t>SO 01 - Rekonstrukce stoky Hc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</si>
  <si>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</si>
  <si>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</si>
  <si>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</si>
  <si>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</si>
  <si>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</si>
  <si>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</si>
  <si>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</si>
  <si>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</si>
  <si>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</si>
  <si>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</si>
  <si>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</si>
  <si>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</si>
  <si>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</si>
  <si>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</si>
  <si>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</si>
  <si>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</si>
  <si>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</si>
  <si>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</si>
  <si>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</si>
  <si>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</si>
  <si>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</si>
  <si>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</si>
  <si>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</si>
  <si>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</si>
  <si>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</si>
  <si>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</si>
  <si>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</si>
  <si>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</si>
  <si>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</si>
  <si>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</si>
  <si>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</si>
  <si>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</si>
  <si>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</si>
  <si>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m2</t>
  </si>
  <si>
    <t>CS ÚRS 2019 01</t>
  </si>
  <si>
    <t>4</t>
  </si>
  <si>
    <t>-1011632763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</si>
  <si>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</si>
  <si>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</si>
  <si>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</si>
  <si>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40,5*1,1</t>
  </si>
  <si>
    <t>(2*2)-(2*1,1) "rozšíření ŠH1</t>
  </si>
  <si>
    <t>(2*2)-(2*1,1) "rozšíření ŠH2</t>
  </si>
  <si>
    <t>26,5*1,1</t>
  </si>
  <si>
    <t>(2*2)-(2*1,1) "rozšíření ŠH3</t>
  </si>
  <si>
    <t>48*1,3</t>
  </si>
  <si>
    <t>(2*2)-(2*1,3) "rozšíření ŠH4</t>
  </si>
  <si>
    <t>38,5*1,3</t>
  </si>
  <si>
    <t>(2*2)-(2*1,3) "rozšíření ŠH5</t>
  </si>
  <si>
    <t>50*1,3</t>
  </si>
  <si>
    <t>(2*2)-(2*1,3) "rozšíření ŠH6</t>
  </si>
  <si>
    <t>39*1,1</t>
  </si>
  <si>
    <t>(2*2)-(1*1,1) "rozšíření ŠH7</t>
  </si>
  <si>
    <t>4,5*1,3</t>
  </si>
  <si>
    <t>Součet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</si>
  <si>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</si>
  <si>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</si>
  <si>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-495371793</t>
  </si>
  <si>
    <t>40,5*1,1*2</t>
  </si>
  <si>
    <t>((2*2)-(2*1,1))*2 "rozšíření ŠH1</t>
  </si>
  <si>
    <t>((2*2)-(2*1,1))*2 "rozšíření ŠH2</t>
  </si>
  <si>
    <t>26,5*1,1*2</t>
  </si>
  <si>
    <t>((2*2)-(2*1,1))*2 "rozšíření ŠH3</t>
  </si>
  <si>
    <t>48*1,3*2</t>
  </si>
  <si>
    <t>((2*2)-(2*1,3))*2 "rozšíření ŠH4</t>
  </si>
  <si>
    <t>38,5*1,3*2</t>
  </si>
  <si>
    <t>((2*2)-(2*1,3))*2 "rozšíření ŠH5</t>
  </si>
  <si>
    <t>50*1,3*2</t>
  </si>
  <si>
    <t>((2*2)-(2*1,3))*2 "rozšíření ŠH6</t>
  </si>
  <si>
    <t>39*1,1*2</t>
  </si>
  <si>
    <t>((2*2)-(1*1,1))*2 "rozšíření ŠH7</t>
  </si>
  <si>
    <t>4,5*1,3*2</t>
  </si>
  <si>
    <t>3</t>
  </si>
  <si>
    <t>115101201</t>
  </si>
  <si>
    <t>Čerpání vody na dopravní výšku do 10 m s uvažovaným průměrným přítokem do 500 l/min</t>
  </si>
  <si>
    <t>hod</t>
  </si>
  <si>
    <t>-1823358234</t>
  </si>
  <si>
    <t xml:space="preserve">Poznámka k souboru cen:_x000d_
1. Ceny jsou určeny pro čerpání ve dne, v noci, v pracovní dny i ve dnech pracovního klidu._x000d_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 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 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</si>
  <si>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"převedení splašků</t>
  </si>
  <si>
    <t>6*10</t>
  </si>
  <si>
    <t>2*10</t>
  </si>
  <si>
    <t>115101301</t>
  </si>
  <si>
    <t>Pohotovost záložní čerpací soupravy pro dopravní výšku do 10 m s uvažovaným průměrným přítokem do 500 l/min</t>
  </si>
  <si>
    <t>den</t>
  </si>
  <si>
    <t>259424674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</si>
  <si>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</si>
  <si>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6+2</t>
  </si>
  <si>
    <t>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</si>
  <si>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</si>
  <si>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</si>
  <si>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m</t>
  </si>
  <si>
    <t>606296615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</si>
  <si>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</si>
  <si>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"kanál tlakový</t>
  </si>
  <si>
    <t>2*1,1</t>
  </si>
  <si>
    <t xml:space="preserve">"plyn </t>
  </si>
  <si>
    <t>4*1,1</t>
  </si>
  <si>
    <t>2*1,3</t>
  </si>
  <si>
    <t>"vodovod</t>
  </si>
  <si>
    <t>8*1,1</t>
  </si>
  <si>
    <t>5*1,3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</si>
  <si>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</si>
  <si>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</si>
  <si>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</si>
  <si>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-846518264</t>
  </si>
  <si>
    <t>"sdělovací kab</t>
  </si>
  <si>
    <t>1*1,1</t>
  </si>
  <si>
    <t>7</t>
  </si>
  <si>
    <t>119003227</t>
  </si>
  <si>
    <t>Pomocné konstrukce při zabezpečení výkopu svislé ocelové mobilní oplocení, výšky do 2,2 m panely vyplněné dráty zřízení</t>
  </si>
  <si>
    <t>-1960175104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</si>
  <si>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</si>
  <si>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"výkop hl. do 2,5m</t>
  </si>
  <si>
    <t>128,5*2</t>
  </si>
  <si>
    <t>"výkop hl nad 2,5m</t>
  </si>
  <si>
    <t>136,5*2</t>
  </si>
  <si>
    <t>8,5*2*2</t>
  </si>
  <si>
    <t>119003228</t>
  </si>
  <si>
    <t>Pomocné konstrukce při zabezpečení výkopu svislé ocelové mobilní oplocení, výšky do 2,2 m panely vyplněné dráty odstranění</t>
  </si>
  <si>
    <t>1911219982</t>
  </si>
  <si>
    <t>9</t>
  </si>
  <si>
    <t>119004111</t>
  </si>
  <si>
    <t>Pomocné konstrukce při zabezpečení výkopu bezpečný vstup nebo výstup žebříkem zřízení</t>
  </si>
  <si>
    <t>613809596</t>
  </si>
  <si>
    <t>(4,5+3)*5</t>
  </si>
  <si>
    <t>10</t>
  </si>
  <si>
    <t>119004112</t>
  </si>
  <si>
    <t>Pomocné konstrukce při zabezpečení výkopu bezpečný vstup nebo výstup žebříkem odstranění</t>
  </si>
  <si>
    <t>1258906492</t>
  </si>
  <si>
    <t>11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</si>
  <si>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</si>
  <si>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</si>
  <si>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</si>
  <si>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-1494134342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</si>
  <si>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</si>
  <si>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22,5*2,5*0,15</t>
  </si>
  <si>
    <t>12</t>
  </si>
  <si>
    <t>130001101</t>
  </si>
  <si>
    <t>Příplatek k cenám hloubených vykopávek za ztížení vykopávky v blízkosti podzemního vedení nebo výbušnin pro jakoukoliv třídu horniny</t>
  </si>
  <si>
    <t>1744121318</t>
  </si>
  <si>
    <t xml:space="preserve">Poznámka k souboru cen:_x000d_
1. Cena je určena:_x000d_
a) i pro soubor cen 123 . 0-21 Vykopávky zářezů se šikmými stěnami pro podzemní vedení části A 02,_x000d_
b) pro podzemní vedení procházející hloubenou vykopávkou nebo uložené ve stěně výkopu při jakékoliv hloubce vedení pod původním terénem nebo jeho výšce nade dnem výkopu a jakémkoliv směru vedení ke stranám výkopu;_x000d_
c)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 Toto ustanovení neplatí pro objem hornin tř. 6 a 7._x000d_
3. Cenu nelze použít pro ztížení vykopávky v blízkosti podzemních vedení nebo výbušnin, u nichž je projektem zakázáno použít při vykopávce kovové nástroje nebo nářadí._x000d_
4.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5. Je-li vedení uloženo ve výkopišti tak, že se vykopávka v celém výše popsaném objemu nevykopává, např. blízko stěn nebo dna výkopu, oceňuje se ztížení vykopávky jen pro tu část objemu, v níž se ztížená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</t>
  </si>
  <si>
    <t>2*1,1*(1,5+1,5)*1,56</t>
  </si>
  <si>
    <t>-(2*1,1*PI*0,055*0,055)</t>
  </si>
  <si>
    <t>4*1,1*(1+1)*1,8</t>
  </si>
  <si>
    <t>2*1,3*(1+1)*1,8</t>
  </si>
  <si>
    <t>-(4*1,1+2*1,3)*(PI*0,02*0,02)</t>
  </si>
  <si>
    <t>8*1,1*(1,5+1,5)*2,2</t>
  </si>
  <si>
    <t>5*1,3*(1,5+1,5)*2,8</t>
  </si>
  <si>
    <t>-(8*1,1+5*1,3)*(PI*0,05*0,05)</t>
  </si>
  <si>
    <t>1*1,1*(1,5+1,5)*1,6</t>
  </si>
  <si>
    <t>2*1,3*(1,5+1,5)*2,1</t>
  </si>
  <si>
    <t>13</t>
  </si>
  <si>
    <t>132201203</t>
  </si>
  <si>
    <t>Hloubení zapažených i nezapažených rýh šířky přes 600 do 2 000 mm s urovnáním dna do předepsaného profilu a spádu v hornině tř. 3 přes 1 000 do 5 000 m3</t>
  </si>
  <si>
    <t>1917644452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</si>
  <si>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</si>
  <si>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"ŠT1 - ŠH2</t>
  </si>
  <si>
    <t>63*1,1*1,65</t>
  </si>
  <si>
    <t>(2*2*1,65)-(2*1,1*1,65) "rozšíření ŠH1</t>
  </si>
  <si>
    <t>(2*2*1,77)-(2*1,1*1,77) "rozšíření ŠH2</t>
  </si>
  <si>
    <t>"odpočet ornice</t>
  </si>
  <si>
    <t>-22,5*1,1*0,15</t>
  </si>
  <si>
    <t>"odpočet kom</t>
  </si>
  <si>
    <t>-40,5*1,1*0,55</t>
  </si>
  <si>
    <t>-(2*2*0,55)+(2*1,1*0,55) "rozšíření ŠH1</t>
  </si>
  <si>
    <t>-(2*2*0,55)+(2*1,1*0,55) "rozšíření ŠH2</t>
  </si>
  <si>
    <t>"ŠH2 - ŠH3</t>
  </si>
  <si>
    <t>26,5*1,1*2,0</t>
  </si>
  <si>
    <t>(2*2*2,23)-(2*1,1*2,23) "rozšíření ŠH3</t>
  </si>
  <si>
    <t>-26,5*1,1*0,55</t>
  </si>
  <si>
    <t>-(2*2*0,55)+(2*1,1*0,55) "rozšíření ŠH3</t>
  </si>
  <si>
    <t>"ŠH3 - ŠH4</t>
  </si>
  <si>
    <t>48*1,3*2,76</t>
  </si>
  <si>
    <t>(2*2*3,28)-(2*1,3*3,28) "rozšíření ŠH4</t>
  </si>
  <si>
    <t>-48*1,3*0,55</t>
  </si>
  <si>
    <t>-(2*2*0,55)+(2*1,3*0,55) "rozšíření ŠH4</t>
  </si>
  <si>
    <t>"ŠH4 - ŠH5</t>
  </si>
  <si>
    <t>38,5*1,3*3,53</t>
  </si>
  <si>
    <t>(2*2*3,77)-(2*1,3*3,77) "rozšíření ŠH5</t>
  </si>
  <si>
    <t>-38,5*1,3*0,55</t>
  </si>
  <si>
    <t>-(2*2*0,55)+(2*1,3*0,55) "rozšíření ŠH5</t>
  </si>
  <si>
    <t>"ŠH5 - ŠH6</t>
  </si>
  <si>
    <t>50*1,3*3,32</t>
  </si>
  <si>
    <t>(2*2*2,86)-(2*1,3*2,86) "rozšíření ŠH6</t>
  </si>
  <si>
    <t>-50*1,3*0,55</t>
  </si>
  <si>
    <t>-(2*2*0,55)+(2*1,3*0,55) "rozšíření ŠH6</t>
  </si>
  <si>
    <t>"ŠH6 - ŠH7</t>
  </si>
  <si>
    <t>39*1,1*2,48</t>
  </si>
  <si>
    <t>(2*2*2,1)-(1*1,1*2,1) "rozšíření ŠH7</t>
  </si>
  <si>
    <t>-39*1,1*0,55</t>
  </si>
  <si>
    <t>-(2*2*0,55)+(1*1,1*0,55) "rozšíření ŠH7</t>
  </si>
  <si>
    <t>"ŠH4 - ŠH4A</t>
  </si>
  <si>
    <t>8,5*1,3*3,28</t>
  </si>
  <si>
    <t>(2*2*3,28)-(1*1,3*3,28) "rozšíření ŠH4A</t>
  </si>
  <si>
    <t>-4,5*1,3*0,55</t>
  </si>
  <si>
    <t>"zemina tř.t.3 - 40%</t>
  </si>
  <si>
    <t>743,437*0,4 'Přepočtené koeficientem množství</t>
  </si>
  <si>
    <t>14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</si>
  <si>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</si>
  <si>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</si>
  <si>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1674512895</t>
  </si>
  <si>
    <t>Hloubeni_celkem*0,4*0,5</t>
  </si>
  <si>
    <t>132301203</t>
  </si>
  <si>
    <t>Hloubení zapažených i nezapažených rýh šířky přes 600 do 2 000 mm s urovnáním dna do předepsaného profilu a spádu v hornině tř. 4 přes 1 000 do 5 000 m3</t>
  </si>
  <si>
    <t>-706462703</t>
  </si>
  <si>
    <t>"zemina tř.t.4 - 60%</t>
  </si>
  <si>
    <t>Hloubeni_celkem*0,6</t>
  </si>
  <si>
    <t>16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</si>
  <si>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</si>
  <si>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</si>
  <si>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2102207750</t>
  </si>
  <si>
    <t>Hloubeni_celkem*0,6*0,5</t>
  </si>
  <si>
    <t>17</t>
  </si>
  <si>
    <t>133301101</t>
  </si>
  <si>
    <t>Hloubení zapažených i nezapažených šachet s případným nutným přemístěním výkopku ve výkopišti v hornině tř. 4 do 100 m3</t>
  </si>
  <si>
    <t>-1309053239</t>
  </si>
  <si>
    <t xml:space="preserve">Poznámka k souboru cen:_x000d_
1. Ceny 10-1101 až 40-1101 jsou určeny jen pro šachty hloubky do 12 m. Šachty větších hloubek se oceňují individuálně._x000d_
2. V cenách jsou započteny i náklady na:_x000d_
a) svislé přemístění výkopku,_x000d_
b) urovnání dna do předepsaného profilu a spádu._x000d_
c) přehození výkopku na přilehlém terénu na vzdálenost do 5 m od hrany šachty nebo naložení na dopravní prostředek._x000d_
3. V cenách nejsou započteny náklady na roubení._x000d_
4. Pažení šachet bentonitovou suspenzí se oceňuje takto:_x000d_
a) dodání bentonitové suspenze cenou 239 68-1711 Bentonitová suspenze pro pažení rýh pro podzemní stěny – její výroba katalogu 800-2 Zvlášní zakládání objektů; množství v m2 se určí jako součin objemu vyhloubeného prostoru (v m3) a koeficientu 1,667,_x000d_
b) doplnění bentonitové suspenze se ocení cenou 239 68-4111 Doplnění bentonitové suspenze katalogu 800-2 Zvlášní zakládání objektů._x000d_
5. Vodorovné přemístění výkopku ze šachet, pažených bentonitovou suspenzí, se oceňuje cenami souboru cen 162 . 0-31 Vodorovné přemístění výkopku z rýh podzemních stěn, vodorovné přemístění znehodnocené bentonitové suspenze se oceňuje cenami souboru cen 162 . . -4 . Vodorovné přemístění znehodnocené suspenze katalogu 800-2 Zvláštní zakládání objektů._x000d_
</t>
  </si>
  <si>
    <t>(2*2*0,25) "prohloubení ŠH1</t>
  </si>
  <si>
    <t>(2*2*0,25) "prohloubení ŠH2</t>
  </si>
  <si>
    <t>(2*2*0,25) "prohloubení ŠH3</t>
  </si>
  <si>
    <t>(2*2*0,25) "prohloubení ŠH4</t>
  </si>
  <si>
    <t>(2*2*0,25) "prohloubení ŠH5</t>
  </si>
  <si>
    <t>(2*2*0,25) "prohloubení ŠH6</t>
  </si>
  <si>
    <t>(2*2*0,25) "prohloubení ŠH7</t>
  </si>
  <si>
    <t>(2*2*0,25) "prohloubení ŠH4A</t>
  </si>
  <si>
    <t>18</t>
  </si>
  <si>
    <t>133301109</t>
  </si>
  <si>
    <t>Hloubení zapažených i nezapažených šachet s případným nutným přemístěním výkopku ve výkopišti v hornině tř. 4 Příplatek k cenám za lepivost horniny tř. 4</t>
  </si>
  <si>
    <t>1510368432</t>
  </si>
  <si>
    <t>Hloubení_šachet*0,5</t>
  </si>
  <si>
    <t>19</t>
  </si>
  <si>
    <t>151811111</t>
  </si>
  <si>
    <t>Pažicí boxy pro pažení a rozepření stěn rýh podzemního vedení těžké osazení a odstranění hloubka výkopu do 4 m, šířka do 1,2 m</t>
  </si>
  <si>
    <t>CS ÚRS 2017 02</t>
  </si>
  <si>
    <t>-1535998948</t>
  </si>
  <si>
    <t xml:space="preserve">Poznámka k souboru cen:_x000d_
1. Množství měrných jednotek pažicích boxů se určuje v m2 obou ploch stěn výkopu, které je třeba_x000d_
 pažit._x000d_
2. Množství měrných jednotek příplatku odpovídá výměře stanovené pro položky pažicích boxů. Tato_x000d_
 výměra se násobí počtem dnů, po které je průměrně zapažen 1 m2 výkopu (nejedná se o celkový počet_x000d_
 dní pažení výkopu)._x000d_
</t>
  </si>
  <si>
    <t>63*2*1,65</t>
  </si>
  <si>
    <t>26,5*2*2,0</t>
  </si>
  <si>
    <t>39*2*2,48</t>
  </si>
  <si>
    <t>20</t>
  </si>
  <si>
    <t>151811112</t>
  </si>
  <si>
    <t>Pažicí boxy pro pažení a rozepření stěn rýh podzemního vedení těžké osazení a odstranění hloubka výkopu do 4 m, šířka přes 1,2 do 2,5 m</t>
  </si>
  <si>
    <t>-1597385298</t>
  </si>
  <si>
    <t>48*2*2,76</t>
  </si>
  <si>
    <t>38,5*2*3,53</t>
  </si>
  <si>
    <t>50*2*3,32</t>
  </si>
  <si>
    <t>8,5*2*3,28</t>
  </si>
  <si>
    <t>151811211</t>
  </si>
  <si>
    <t>Pažicí boxy pro pažení a rozepření stěn rýh podzemního vedení těžké Příplatek za první a každý další den zapažení 1 m2 výkopu k ceně 151 81-1111</t>
  </si>
  <si>
    <t>1922966665</t>
  </si>
  <si>
    <t>22</t>
  </si>
  <si>
    <t>151811212</t>
  </si>
  <si>
    <t>Pažicí boxy pro pažení a rozepření stěn rýh podzemního vedení těžké Příplatek za první a každý další den zapažení 1 m2 výkopu k ceně 151 81-1112</t>
  </si>
  <si>
    <t>61920490</t>
  </si>
  <si>
    <t>48*2*2,76*2</t>
  </si>
  <si>
    <t>38,5*2*3,53*2</t>
  </si>
  <si>
    <t>50*2*3,32*2</t>
  </si>
  <si>
    <t>8,5*2*3,28*2</t>
  </si>
  <si>
    <t>23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</si>
  <si>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</si>
  <si>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</si>
  <si>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137364542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</si>
  <si>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</si>
  <si>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-11,8*1,1*0,15</t>
  </si>
  <si>
    <t>-51,2*1,1*0,45</t>
  </si>
  <si>
    <t>-26,5*1,1*0,45</t>
  </si>
  <si>
    <t>-39*1,1*0,45</t>
  </si>
  <si>
    <t>235,583*0,5 'Přepočtené koeficientem množství</t>
  </si>
  <si>
    <t>24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</si>
  <si>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</si>
  <si>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</si>
  <si>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-1333226993</t>
  </si>
  <si>
    <t>-48*1,3*0,45</t>
  </si>
  <si>
    <t>-38,5*1,3*0,45</t>
  </si>
  <si>
    <t>-50*1,3*0,45</t>
  </si>
  <si>
    <t>-4,5*1,3*0,45</t>
  </si>
  <si>
    <t>541,189*0,55 'Přepočtené koeficientem množství</t>
  </si>
  <si>
    <t>25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</si>
  <si>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</si>
  <si>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</si>
  <si>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-685973401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</si>
  <si>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</si>
  <si>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Zásyp*0,5*2</t>
  </si>
  <si>
    <t>26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</si>
  <si>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</si>
  <si>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</si>
  <si>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-2121399532</t>
  </si>
  <si>
    <t>Hloubeni_celkem+Hloubení_šachet</t>
  </si>
  <si>
    <t>-Zásyp*0,5</t>
  </si>
  <si>
    <t>27</t>
  </si>
  <si>
    <t>167101102</t>
  </si>
  <si>
    <t>Nakládání, skládání a překládání neulehlého výkopku nebo sypaniny nakládání, množství přes 100 m3, z hornin tř. 1 až 4</t>
  </si>
  <si>
    <t>-1959690094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</si>
  <si>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</si>
  <si>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Zásyp*0,5</t>
  </si>
  <si>
    <t>28</t>
  </si>
  <si>
    <t>171201201</t>
  </si>
  <si>
    <t>Uložení sypaniny na skládky</t>
  </si>
  <si>
    <t>1970892177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</si>
  <si>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</si>
  <si>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29</t>
  </si>
  <si>
    <t>171201211</t>
  </si>
  <si>
    <t>Poplatek za uložení stavebního odpadu na skládce (skládkovné) zeminy a kameniva zatříděného do Katalogu odpadů pod kódem 170 504</t>
  </si>
  <si>
    <t>t</t>
  </si>
  <si>
    <t>-1276317630</t>
  </si>
  <si>
    <t xml:space="preserve">Poznámka k souboru cen:_x000d_
1. Ceny uvedené v souboru cen lze po dohodě upravit podle místních podmínek._x000d_
</t>
  </si>
  <si>
    <t>477,772*1,8 'Přepočtené koeficientem množství</t>
  </si>
  <si>
    <t>30</t>
  </si>
  <si>
    <t>174101101</t>
  </si>
  <si>
    <t>Zásyp sypaninou z jakékoliv horniny s uložením výkopku ve vrstvách se zhutněním jam, šachet, rýh nebo kolem objektů v těchto vykopávkách</t>
  </si>
  <si>
    <t>1246593528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</si>
  <si>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</si>
  <si>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Hloubeni_celkem-Lože-Obsyp</t>
  </si>
  <si>
    <t>-1*Vytlačena_obsypem</t>
  </si>
  <si>
    <t>Mezisoučet</t>
  </si>
  <si>
    <t>"vytlačená šachtamy</t>
  </si>
  <si>
    <t>-(PI*0,62*0,62)*(1,65-0,81-0,45) "rozšíření ŠH1</t>
  </si>
  <si>
    <t>-(PI*0,62*0,62)*(1,77-0,81-0,45) "rozšíření ŠH2</t>
  </si>
  <si>
    <t>-(PI*0,62*0,62)*(2,23-0,81-0,45) "rozšíření ŠH3</t>
  </si>
  <si>
    <t>-(PI*0,62*0,62)*(3,28-0,81-0,45) "rozšíření ŠH4</t>
  </si>
  <si>
    <t>-(PI*0,62*0,62)*(3,77-0,81-0,45) "rozšíření ŠH5</t>
  </si>
  <si>
    <t>-(PI*0,62*0,62)*(2,86-0,81-0,45) "rozšíření ŠH6</t>
  </si>
  <si>
    <t>-(PI*0,62*0,62)*(2,1-0,81-0,45) "rozšíření ŠH7</t>
  </si>
  <si>
    <t>-(PI*0,62*0,62)*(3,28-0,81-0,45) "rozšíření ŠH4A</t>
  </si>
  <si>
    <t>Vytlačena_šachty</t>
  </si>
  <si>
    <t>31</t>
  </si>
  <si>
    <t>M</t>
  </si>
  <si>
    <t>583441970</t>
  </si>
  <si>
    <t>štěrkodrť frakce 0/63</t>
  </si>
  <si>
    <t>-1989132944</t>
  </si>
  <si>
    <t>547,33*2 'Přepočtené koeficientem množství</t>
  </si>
  <si>
    <t>32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</si>
  <si>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</si>
  <si>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</si>
  <si>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-1280107129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</si>
  <si>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</si>
  <si>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63*1,1*(0,51+0,3)</t>
  </si>
  <si>
    <t>(2*2*0,81)-(2*1,1*0,81) "rozšíření ŠH1</t>
  </si>
  <si>
    <t>(2*2*0,81)-(2*1,1*0,81) "rozšíření ŠH2</t>
  </si>
  <si>
    <t>26,5*1,1*(0,51+0,3)</t>
  </si>
  <si>
    <t>(2*2*0,81)-(2*1,1*0,81) "rozšíření ŠH3</t>
  </si>
  <si>
    <t>48*1,3*(0,51+0,3)</t>
  </si>
  <si>
    <t>(2*2*0,81)-(2*1,3*0,81) "rozšíření ŠH4</t>
  </si>
  <si>
    <t>38,5*1,3*(0,51+0,3)</t>
  </si>
  <si>
    <t>(2*2*0,81)-(2*1,3*0,81) "rozšíření ŠH5</t>
  </si>
  <si>
    <t>50*1,3*(0,51+0,3)</t>
  </si>
  <si>
    <t>(2*2*0,81)-(2*1,3*0,81) "rozšíření ŠH6</t>
  </si>
  <si>
    <t>39*1,1*(0,51+0,3)</t>
  </si>
  <si>
    <t>(2*2*0,1)-(1*1,1*0,1) "rozšíření ŠH7</t>
  </si>
  <si>
    <t>8,5*1,3*(0,51+0,3)</t>
  </si>
  <si>
    <t>(2*2*0,81)-(1*1,3*0,81) "rozšíření ŠH4A</t>
  </si>
  <si>
    <t>"odpočet potrubí</t>
  </si>
  <si>
    <t>-265*(PI*0,255*0,255)</t>
  </si>
  <si>
    <t>-8,5*(PI*0,255*0,255)</t>
  </si>
  <si>
    <t>"odpočet šachet</t>
  </si>
  <si>
    <t>-(PI*0,65*0,65*0,81)*8</t>
  </si>
  <si>
    <t>"obsyp celkem</t>
  </si>
  <si>
    <t>33</t>
  </si>
  <si>
    <t>583373440</t>
  </si>
  <si>
    <t>štěrkopísek frakce 0/32</t>
  </si>
  <si>
    <t>923950595</t>
  </si>
  <si>
    <t>212,961*2 'Přepočtené koeficientem množství</t>
  </si>
  <si>
    <t>34</t>
  </si>
  <si>
    <t>176101112</t>
  </si>
  <si>
    <t>Výplň štoly délky do 200 m betonem tř. B 7,5</t>
  </si>
  <si>
    <t>57762880</t>
  </si>
  <si>
    <t xml:space="preserve">Poznámka k souboru cen:_x000d_
1. V ceně -1111 Výplň štoly rubaninou jsou započteny náklady na:_x000d_
a) vybrání vhodné horniny, její přehození do 3 m nebo naložení na dopravní prostředek a uložení do štoly,_x000d_
b) vyzdění čílek._x000d_
2. V ceně -1111 Výplň štoly rubaninou nejsou započteny náklady na:_x000d_
a) vodorovné přemístění rubaniny v hoře; toto přemístění se oceňuje cenami souboru cen 163 33-3 Vodorovné přemístění rubaniny v hoře této části katalogu,_x000d_
b) svislé přemístění v šachtě; tyto práce se oceňují cenami souboru cen 161 15-2 Svislé přemístění rubaniny v hoře, této části katalogu,_x000d_
c) výplň štoly jiným materiálem mimo rubaninu; tato výplň se oceňuje cenou -1111, přičemž dodání materiálu se oceňuje ve specifikaci._x000d_
3. Objem výplně štoly je určen objemem vyplňovaného prostoru štoly. Od objemu vyplňovaného prostoru se odečítá objem potrubí a jiných vedení o průřezu přes 0,03 m2._x000d_
</t>
  </si>
  <si>
    <t xml:space="preserve">"zalití stávající stoky </t>
  </si>
  <si>
    <t>230,7*(PI*0,2*0,2)</t>
  </si>
  <si>
    <t>35</t>
  </si>
  <si>
    <t>181301102</t>
  </si>
  <si>
    <t>Rozprostření a urovnání ornice v rovině nebo ve svahu sklonu do 1:5 při souvislé ploše do 500 m2, tl. vrstvy přes 100 do 150 mm</t>
  </si>
  <si>
    <t>440643482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</si>
  <si>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</si>
  <si>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22,5*2,5</t>
  </si>
  <si>
    <t>36</t>
  </si>
  <si>
    <t>181951102</t>
  </si>
  <si>
    <t>Úprava pláně vyrovnáním výškových rozdílů v hornině tř. 1 až 4 se zhutněním</t>
  </si>
  <si>
    <t>1280123008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</si>
  <si>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</si>
  <si>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Lože/0,1</t>
  </si>
  <si>
    <t>Svislé a kompletní konstrukce</t>
  </si>
  <si>
    <t>37</t>
  </si>
  <si>
    <t>358315114</t>
  </si>
  <si>
    <t>Bourání stoky kompletní nebo vybourání otvorů průřezové plochy do 4 m2 ve stokách ze zdiva z prostého betonu</t>
  </si>
  <si>
    <t>-1039290371</t>
  </si>
  <si>
    <t>"bourání stávajících šachet</t>
  </si>
  <si>
    <t>(0,6*0,15*2+0,9*0,15*2)*1*7</t>
  </si>
  <si>
    <t>"bourání potrubí</t>
  </si>
  <si>
    <t>34,3*(PI*0,315*0,315)</t>
  </si>
  <si>
    <t>8,5*(PI*0,315*0,315)</t>
  </si>
  <si>
    <t>-34,3*(PI*0,2*0,2)</t>
  </si>
  <si>
    <t>-8,5*(PI*0,2*0,2)</t>
  </si>
  <si>
    <t>38</t>
  </si>
  <si>
    <t>359901111</t>
  </si>
  <si>
    <t>Vyčištění stok jakékoliv výšky</t>
  </si>
  <si>
    <t>-292140588</t>
  </si>
  <si>
    <t xml:space="preserve">Poznámka k souboru cen:_x000d_
1. Cena je určena pro konečné vyčištění stok před předáním a převzetím._x000d_
</t>
  </si>
  <si>
    <t>265+8,5</t>
  </si>
  <si>
    <t>39</t>
  </si>
  <si>
    <t>359901211</t>
  </si>
  <si>
    <t>Monitoring stok (kamerový systém) jakékoli výšky nová kanalizace</t>
  </si>
  <si>
    <t>2028447238</t>
  </si>
  <si>
    <t xml:space="preserve">Poznámka k souboru cen:_x000d_
1. V ceně jsou započteny náklady na zhotovení záznamu o prohlídce a protokolu prohlídky._x000d_
</t>
  </si>
  <si>
    <t>40</t>
  </si>
  <si>
    <t>359901212</t>
  </si>
  <si>
    <t>Monitoring stok (kamerový systém) jakékoli výšky stávající kanalizace</t>
  </si>
  <si>
    <t>1389407424</t>
  </si>
  <si>
    <t>"před zahájením výstavby pro ověření všech přípojek a šachet</t>
  </si>
  <si>
    <t>Vodorovné konstrukce</t>
  </si>
  <si>
    <t>41</t>
  </si>
  <si>
    <t>451572111</t>
  </si>
  <si>
    <t>Lože pod potrubí, stoky a drobné objekty v otevřeném výkopu z kameniva drobného těženého 0 až 4 mm</t>
  </si>
  <si>
    <t>-357775377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</si>
  <si>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</si>
  <si>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63*1,1*0,1</t>
  </si>
  <si>
    <t>(2*2*0,1)-(2*1,1*0,1) "rozšíření ŠH1</t>
  </si>
  <si>
    <t>(2*2*0,1)-(2*1,1*0,1) "rozšíření ŠH2</t>
  </si>
  <si>
    <t>26,5*1,1*0,1</t>
  </si>
  <si>
    <t>(2*2*0,1)-(2*1,1*0,1) "rozšíření ŠH3</t>
  </si>
  <si>
    <t>48*1,3*0,1</t>
  </si>
  <si>
    <t>(2*2*0,1)-(2*1,3*0,1) "rozšíření ŠH4</t>
  </si>
  <si>
    <t>38,5*1,3*0,1</t>
  </si>
  <si>
    <t>(2*2*0,1)-(2*1,3*0,1) "rozšíření ŠH5</t>
  </si>
  <si>
    <t>50*1,3*0,1</t>
  </si>
  <si>
    <t>(2*2*0,1)-(2*1,3*0,1) "rozšíření ŠH6</t>
  </si>
  <si>
    <t>39*1,1*0,1</t>
  </si>
  <si>
    <t>8,5*1,3*0,1</t>
  </si>
  <si>
    <t>(2*2*0,1)-(1*1,3*0,1) "rozšíření ŠH4A</t>
  </si>
  <si>
    <t>42</t>
  </si>
  <si>
    <t>452112111</t>
  </si>
  <si>
    <t>Osazení betonových dílců prstenců nebo rámů pod poklopy a mříže, výšky do 100 mm</t>
  </si>
  <si>
    <t>kus</t>
  </si>
  <si>
    <t>785934725</t>
  </si>
  <si>
    <t xml:space="preserve">Poznámka k souboru cen:_x000d_
1. V cenách nejsou započteny náklady na dodávku betonových výrobků; tyto se oceňují ve specifikaci._x000d_
</t>
  </si>
  <si>
    <t>43</t>
  </si>
  <si>
    <t>592241770</t>
  </si>
  <si>
    <t>prstenec betonový vyrovnávací 62,5x10x12 cm</t>
  </si>
  <si>
    <t>111643990</t>
  </si>
  <si>
    <t>2*1,01 'Přepočtené koeficientem množství</t>
  </si>
  <si>
    <t>44</t>
  </si>
  <si>
    <t>592241760</t>
  </si>
  <si>
    <t>prstenec šachtový vyrovnávací betonový 625x120x80mm</t>
  </si>
  <si>
    <t>-1147531181</t>
  </si>
  <si>
    <t>45</t>
  </si>
  <si>
    <t>592241750</t>
  </si>
  <si>
    <t>prstenec betonový vyrovnávací 62,5x6x12 cm</t>
  </si>
  <si>
    <t>1366922492</t>
  </si>
  <si>
    <t>8*1,01 'Přepočtené koeficientem množství</t>
  </si>
  <si>
    <t>Komunikace pozemní</t>
  </si>
  <si>
    <t>46</t>
  </si>
  <si>
    <t>564931512</t>
  </si>
  <si>
    <t>Podklad nebo podsyp z R-materiálu s rozprostřením a zhutněním, po zhutnění tl. 100 mm</t>
  </si>
  <si>
    <t>-113912525</t>
  </si>
  <si>
    <t>"provizorní povrch kom</t>
  </si>
  <si>
    <t>Trubní vedení</t>
  </si>
  <si>
    <t>47</t>
  </si>
  <si>
    <t>871390530</t>
  </si>
  <si>
    <t>Montáž kanalizačního potrubí z plastů z polypropylenu PP žebrovaného SN 16 DN 400</t>
  </si>
  <si>
    <t>1872304827</t>
  </si>
  <si>
    <t xml:space="preserve">Poznámka k souboru cen:_x000d_
1. V cenách montáže potrubí nejsou započteny náklady na dodání trub, elektrospojek a těsnicích_x000d_
 kroužků pokud tyto nejsou součástí dodávky potrubí. Tyto náklady se oceňují ve specifikaci._x000d_
2. V cenách potrubí z trubek polyetylenových a polypropylenových nejsou započteny náklady na dodání_x000d_
 tvarovek použitých pro napojení na jiný druh potrubí; tvarovky se oceňují ve specifikaci._x000d_
3. Ztratné lze dohodnout:_x000d_
 a) u trub kanalizačních z tvrdého PVC ve směrné výši 3 %,_x000d_
 b) u trub polyetylenových a polypropylenových ve směrné výši 1,5._x000d_
</t>
  </si>
  <si>
    <t>-1,3*6</t>
  </si>
  <si>
    <t>-0,65*1</t>
  </si>
  <si>
    <t>"odpočet odboček</t>
  </si>
  <si>
    <t>-0,85*31</t>
  </si>
  <si>
    <t>48</t>
  </si>
  <si>
    <t>286152540</t>
  </si>
  <si>
    <t xml:space="preserve">trubka kanalizační  SN16 UR-2 DN 400 mm/ 5 m</t>
  </si>
  <si>
    <t>684396324</t>
  </si>
  <si>
    <t>238,7/5</t>
  </si>
  <si>
    <t>47,74*1,015 'Přepočtené koeficientem množství</t>
  </si>
  <si>
    <t>49</t>
  </si>
  <si>
    <t>877310420</t>
  </si>
  <si>
    <t>Montáž tvarovek na kanalizačním plastovém potrubí z polypropylenu PP korugovaného nebo žebrovaného odboček DN 150</t>
  </si>
  <si>
    <t>-1039585332</t>
  </si>
  <si>
    <t xml:space="preserve">Poznámka k souboru cen:_x000d_
1. V cenách montáže tvarovek nejsou započteny náklady na dodání tvarovek. Tyto náklady se oceňují ve specifikaci._x000d_
2. V cenách montáže tvarovek jsou započteny náklady na dodání těsnicích kroužků, pokud tyto nejsou součástí dodávky tvarovek._x000d_
</t>
  </si>
  <si>
    <t>50</t>
  </si>
  <si>
    <t>286154730</t>
  </si>
  <si>
    <t xml:space="preserve">odbočka  UR-2 DIN 45° 400/150 mm</t>
  </si>
  <si>
    <t>-744040433</t>
  </si>
  <si>
    <t>12*1,01 'Přepočtené koeficientem množství</t>
  </si>
  <si>
    <t>51</t>
  </si>
  <si>
    <t>877315211</t>
  </si>
  <si>
    <t>Montáž tvarovek na kanalizačním potrubí z trub z plastu z tvrdého PVC nebo z polypropylenu v otevřeném výkopu jednoosých DN 160</t>
  </si>
  <si>
    <t>-1195235495</t>
  </si>
  <si>
    <t xml:space="preserve">Poznámka k souboru cen:_x000d_
1. V cenách nejsou započteny náklady na dodání tvarovek. Tvarovky se oceňují ve ve specifikaci._x000d_
</t>
  </si>
  <si>
    <t>52</t>
  </si>
  <si>
    <t>286153600</t>
  </si>
  <si>
    <t xml:space="preserve">zátka  UR-2 DIN 150 mm</t>
  </si>
  <si>
    <t>1824250536</t>
  </si>
  <si>
    <t>53</t>
  </si>
  <si>
    <t>877350420</t>
  </si>
  <si>
    <t>Montáž tvarovek na kanalizačním plastovém potrubí z polypropylenu PP korugovaného nebo žebrovaného odboček DN 200</t>
  </si>
  <si>
    <t>-527408335</t>
  </si>
  <si>
    <t>54</t>
  </si>
  <si>
    <t>286154750</t>
  </si>
  <si>
    <t xml:space="preserve">odbočka  UR-2 DIN 45° 400/200 mm</t>
  </si>
  <si>
    <t>2062747592</t>
  </si>
  <si>
    <t>19*1,01 'Přepočtené koeficientem množství</t>
  </si>
  <si>
    <t>55</t>
  </si>
  <si>
    <t>877355211</t>
  </si>
  <si>
    <t>Montáž tvarovek na kanalizačním potrubí z trub z plastu z tvrdého PVC nebo z polypropylenu v otevřeném výkopu jednoosých DN 200</t>
  </si>
  <si>
    <t>2046397324</t>
  </si>
  <si>
    <t>56</t>
  </si>
  <si>
    <t>286153620</t>
  </si>
  <si>
    <t xml:space="preserve">zátka  UR-2 DIN 200 mm</t>
  </si>
  <si>
    <t>-853506339</t>
  </si>
  <si>
    <t>9*1,01 'Přepočtené koeficientem množství</t>
  </si>
  <si>
    <t>57</t>
  </si>
  <si>
    <t>877390410</t>
  </si>
  <si>
    <t>Montáž tvarovek na kanalizačním plastovém potrubí z polypropylenu PP korugovaného nebo žebrovaného kolen DN 400</t>
  </si>
  <si>
    <t>917429019</t>
  </si>
  <si>
    <t>"za ŠH1 pro zachování funkčnosti stávající stoky po dobu výstavby nové</t>
  </si>
  <si>
    <t>58</t>
  </si>
  <si>
    <t>286154360</t>
  </si>
  <si>
    <t xml:space="preserve">koleno  UR-2 DIN 400/45°</t>
  </si>
  <si>
    <t>1868143560</t>
  </si>
  <si>
    <t>59</t>
  </si>
  <si>
    <t>892392121</t>
  </si>
  <si>
    <t>Tlakové zkoušky vzduchem těsnícími vaky ucpávkovými DN 400</t>
  </si>
  <si>
    <t>úsek</t>
  </si>
  <si>
    <t>-1566585240</t>
  </si>
  <si>
    <t xml:space="preserve">Poznámka k souboru cen:_x000d_
1. Ceny zkoušek jsou vztaženy na úsek stoky mezi dvěma šachtami bez ohledu na druh potrubí._x000d_
2. V cenách jsou započteny i náklady na:_x000d_
a) montáž a demontáž těsnících vaků pro zabezpečení konců zkoušeného úseku potrubí, naplnění a vypuštění vzduchu zkoušeného úseku stoky,_x000d_
b) vystavení zkušebního protokolu._x000d_
3. V cenách nejsou započteny náklady na:_x000d_
a) utěsnění kanalizačních přípojek._x000d_
b) zkoušky vstupních a revizních šachet._x000d_
</t>
  </si>
  <si>
    <t>"potrubí</t>
  </si>
  <si>
    <t>7+1</t>
  </si>
  <si>
    <t>"šachty</t>
  </si>
  <si>
    <t>60</t>
  </si>
  <si>
    <t>894138001</t>
  </si>
  <si>
    <t>Šachty kanalizační zděné Příplatek k cenám šachet na stokách kruhových a vejčitých za každých dalších 0,60 m výšky</t>
  </si>
  <si>
    <t>2017532771</t>
  </si>
  <si>
    <t xml:space="preserve">Poznámka k souboru cen:_x000d_
1. V cenách jsou započteny náklady na podkladní konstrukci z betonu C 8/10. V případě použití jiné třídy betonu než C 8/10 se cena stanoví výměnou stávajícího materiálu za beton požadované třídy._x000d_
2. V cenách jsou započteny i náklady na montáž a dodávku stupadel._x000d_
3. V cenách šachet na stokách kruhových a vejčitých nejsou započteny náklady na bednění a na obetonování konstrukce výplňovým betonem. Tyto náklady se oceňují:_x000d_
a) stěn šachet cenami souboru cen 894 50- . . Bednění stěn šachet části A 01 tohoto katalogu,_x000d_
b) konstrukce výplňovým betonem cenami souboru cen 894 20- . . Ostatní konstrukce na trubním vedení z prostého betonu z prostého betonu části A 01 tohoto katalogu, stavebnicovým způsobem tvorby cen._x000d_
</t>
  </si>
  <si>
    <t>61</t>
  </si>
  <si>
    <t>894201251</t>
  </si>
  <si>
    <t>Ostatní konstrukce na trubním vedení z prostého betonu stěny šachet tloušťky přes 200 mm z betonu se zvýšenými nároky na prostředí tř. C 25/30</t>
  </si>
  <si>
    <t>-888788666</t>
  </si>
  <si>
    <t xml:space="preserve">Poznámka k souboru cen:_x000d_
1. Bednění stěny šachet se oceňuje cenami souboru cen 894 50-.. Bednění konstrukcí na trubním vedení této části katalogu._x000d_
2. Bednění žlabu se oceňuje cenami souboru cen 351 35-11 Vnitřní bednění spodní části stok části A 03._x000d_
</t>
  </si>
  <si>
    <t>"zabetonování dočasněho napojení stávající stoky v ŠH1</t>
  </si>
  <si>
    <t>(PI*0,315*0,315)*0,3</t>
  </si>
  <si>
    <t>62</t>
  </si>
  <si>
    <t>894411131</t>
  </si>
  <si>
    <t>Zřízení šachet kanalizačních z betonových dílců výšky vstupu do 1,50 m s obložením dna betonem tř. C 25/30, na potrubí DN přes 300 do 400</t>
  </si>
  <si>
    <t>1725795813</t>
  </si>
  <si>
    <t xml:space="preserve">Poznámka k souboru cen:_x000d_
1. Příplatek k ceně šachet z betonových dílců za každých dalších i započatých 0,60 m výšky vstupu se oceňuje cenou 894 11-8001 této části katalogu._x000d_
2. V cenách jsou započteny i náklady na:_x000d_
a) podkladní desku z betonu prostého._x000d_
b) zhotovení monolitického dna_x000d_
3. V cenách nejsou započteny náklady na:_x000d_
a) litinové poklopy; osazení litinových poklopů se oceňuje cenami souboru cen 899 10- . 1 Osazení poklopů litinových a ocelových včetně rámů části A 01 tohoto katalogu; dodání poklopů se oceňuje ve specifikaci,_x000d_
b) dodání betonových dílců (vyrovnávací prstenec, přechodová skruž, přechodová deska, skruže, šachtové a skružová těsnění); tyto se oceňují ve specifikaci._x000d_
</t>
  </si>
  <si>
    <t>63</t>
  </si>
  <si>
    <t>592243480</t>
  </si>
  <si>
    <t>těsnění elastomerové pro spojení šachetních dílů DN 1000</t>
  </si>
  <si>
    <t>-1275903157</t>
  </si>
  <si>
    <t>20*1,01 'Přepočtené koeficientem množství</t>
  </si>
  <si>
    <t>64</t>
  </si>
  <si>
    <t>592241830</t>
  </si>
  <si>
    <t>dno betonové šachtové 100x75x15 cm - žlab s čedičovou výstelkou</t>
  </si>
  <si>
    <t>-503578347</t>
  </si>
  <si>
    <t>65</t>
  </si>
  <si>
    <t>592241680</t>
  </si>
  <si>
    <t>skruž betonová přechodová 62,5/100x60x12 cm, stupadla poplastovaná kapsová</t>
  </si>
  <si>
    <t>1839650058</t>
  </si>
  <si>
    <t>66</t>
  </si>
  <si>
    <t>592241620</t>
  </si>
  <si>
    <t>skruž kanalizační s ocelovými stupadly 100 x 100 x 12 cm</t>
  </si>
  <si>
    <t>-1549580707</t>
  </si>
  <si>
    <t>5*1,01 'Přepočtené koeficientem množství</t>
  </si>
  <si>
    <t>67</t>
  </si>
  <si>
    <t>592241610</t>
  </si>
  <si>
    <t>skruž kanalizační s ocelovými stupadly 100 x 50 x 12 cm</t>
  </si>
  <si>
    <t>334800224</t>
  </si>
  <si>
    <t>4*1,01 'Přepočtené koeficientem množství</t>
  </si>
  <si>
    <t>68</t>
  </si>
  <si>
    <t>592241600</t>
  </si>
  <si>
    <t>skruž kanalizační s ocelovými stupadly 100 x 25 x 12 cm</t>
  </si>
  <si>
    <t>144925235</t>
  </si>
  <si>
    <t>1*1,01 'Přepočtené koeficientem množství</t>
  </si>
  <si>
    <t>69</t>
  </si>
  <si>
    <t>899104112</t>
  </si>
  <si>
    <t>Osazení poklopů litinových a ocelových včetně rámů pro třídu zatížení D400, E600</t>
  </si>
  <si>
    <t>-920556445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</si>
  <si>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</si>
  <si>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70</t>
  </si>
  <si>
    <t>552410140</t>
  </si>
  <si>
    <t>poklop šachtový třída D 400, kruhový rám 785, vstup 600 mm, bez ventilace</t>
  </si>
  <si>
    <t>-653282088</t>
  </si>
  <si>
    <t>71</t>
  </si>
  <si>
    <t>552414020</t>
  </si>
  <si>
    <t xml:space="preserve">poklop šachtový s rámem DN600 třída D 400,  bez odvětrání</t>
  </si>
  <si>
    <t>-984918268</t>
  </si>
  <si>
    <t>7*1,01 'Přepočtené koeficientem množství</t>
  </si>
  <si>
    <t>72</t>
  </si>
  <si>
    <t>899104211</t>
  </si>
  <si>
    <t>Demontáž poklopů litinových a ocelových včetně rámů, hmotnosti jednotlivě přes 150 Kg</t>
  </si>
  <si>
    <t>933071554</t>
  </si>
  <si>
    <t>73</t>
  </si>
  <si>
    <t>899104300</t>
  </si>
  <si>
    <t>Dočasné přepojení stávajících kan přípojek do nově budované stoky._x000d_
Přepojení bude provedeno v rýze nově budované stoky.</t>
  </si>
  <si>
    <t>1651920642</t>
  </si>
  <si>
    <t>74</t>
  </si>
  <si>
    <t>899722113</t>
  </si>
  <si>
    <t>Krytí potrubí z plastů výstražnou fólií z PVC šířky 34cm</t>
  </si>
  <si>
    <t>-814761398</t>
  </si>
  <si>
    <t>75</t>
  </si>
  <si>
    <t>899104400</t>
  </si>
  <si>
    <t>Dočasné zajištění sloupu vedení NN u ŠH4A</t>
  </si>
  <si>
    <t>soub</t>
  </si>
  <si>
    <t>-499397920</t>
  </si>
  <si>
    <t>Ostatní konstrukce a práce, bourání</t>
  </si>
  <si>
    <t>76</t>
  </si>
  <si>
    <t>919735112</t>
  </si>
  <si>
    <t>Řezání stávajícího živičného krytu nebo podkladu hloubky přes 50 do 100 mm</t>
  </si>
  <si>
    <t>-1294344966</t>
  </si>
  <si>
    <t xml:space="preserve">Poznámka k souboru cen:_x000d_
1. V cenách jsou započteny i náklady na spotřebu vody._x000d_
</t>
  </si>
  <si>
    <t>40,5*2</t>
  </si>
  <si>
    <t>26,5*2</t>
  </si>
  <si>
    <t>48*2</t>
  </si>
  <si>
    <t>38,5*2</t>
  </si>
  <si>
    <t>50*2</t>
  </si>
  <si>
    <t>39*2</t>
  </si>
  <si>
    <t>4,5*2</t>
  </si>
  <si>
    <t>997</t>
  </si>
  <si>
    <t>Přesun sutě</t>
  </si>
  <si>
    <t>77</t>
  </si>
  <si>
    <t>997221551</t>
  </si>
  <si>
    <t>Vodorovná doprava suti bez naložení, ale se složením a s hrubým urovnáním ze sypkých materiálů, na vzdálenost do 1 km</t>
  </si>
  <si>
    <t>-1918124325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</si>
  <si>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</si>
  <si>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78</t>
  </si>
  <si>
    <t>997221559</t>
  </si>
  <si>
    <t>Vodorovná doprava suti bez naložení, ale se složením a s hrubým urovnáním Příplatek k ceně za každý další i započatý 1 km přes 1 km</t>
  </si>
  <si>
    <t>-1867795598</t>
  </si>
  <si>
    <t>344,499*9 'Přepočtené koeficientem množství</t>
  </si>
  <si>
    <t>79</t>
  </si>
  <si>
    <t>997221611</t>
  </si>
  <si>
    <t>Nakládání na dopravní prostředky pro vodorovnou dopravu suti</t>
  </si>
  <si>
    <t>-225121222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</si>
  <si>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</si>
  <si>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80</t>
  </si>
  <si>
    <t>997221815</t>
  </si>
  <si>
    <t>Poplatek za uložení stavebního odpadu na skládce (skládkovné) z prostého betonu zatříděného do Katalogu odpadů pod kódem 170 101</t>
  </si>
  <si>
    <t>114160110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</si>
  <si>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</si>
  <si>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1,4+24,451</t>
  </si>
  <si>
    <t>81</t>
  </si>
  <si>
    <t>997221845</t>
  </si>
  <si>
    <t>Poplatek za uložení stavebního odpadu na skládce (skládkovné) asfaltového bez obsahu dehtu zatříděného do Katalogu odpadů pod kódem 170 302</t>
  </si>
  <si>
    <t>-2073264412</t>
  </si>
  <si>
    <t>137,456</t>
  </si>
  <si>
    <t>82</t>
  </si>
  <si>
    <t>997221855</t>
  </si>
  <si>
    <t>565030526</t>
  </si>
  <si>
    <t>181,192</t>
  </si>
  <si>
    <t>998</t>
  </si>
  <si>
    <t>Přesun hmot</t>
  </si>
  <si>
    <t>83</t>
  </si>
  <si>
    <t>998276101</t>
  </si>
  <si>
    <t>Přesun hmot pro trubní vedení hloubené z trub z plastických hmot nebo sklolaminátových pro vodovody nebo kanalizace v otevřeném výkopu dopravní vzdálenost do 15 m</t>
  </si>
  <si>
    <t>-469950645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</si>
  <si>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</si>
  <si>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Hloubení_celkem</t>
  </si>
  <si>
    <t>hloubení rýh</t>
  </si>
  <si>
    <t>272,02</t>
  </si>
  <si>
    <t>28,404</t>
  </si>
  <si>
    <t>65,221</t>
  </si>
  <si>
    <t>Obsyp_šachty</t>
  </si>
  <si>
    <t>20,523</t>
  </si>
  <si>
    <t>Skládka</t>
  </si>
  <si>
    <t>106,063</t>
  </si>
  <si>
    <t>Vytlačena_potrubí</t>
  </si>
  <si>
    <t>-7,319</t>
  </si>
  <si>
    <t>SO 02 - Rekonstrukce kanalizačních přípojek</t>
  </si>
  <si>
    <t>Zásyp_zpět</t>
  </si>
  <si>
    <t>201,118</t>
  </si>
  <si>
    <t>113105111</t>
  </si>
  <si>
    <t>Rozebrání dlažeb z lomového kamene s přemístěním hmot na skládku na vzdálenost do 3 m nebo s naložením na dopravní prostředek, kladených na sucho</t>
  </si>
  <si>
    <t>1145315458</t>
  </si>
  <si>
    <t xml:space="preserve">Poznámka k souboru cen:_x000d_
1. Ceny jsou určeny pro rozebrání dlažby jakékoliv tloušťky v rovině i ve sklonu._x000d_
2. V cenách nejsou započteny náklady na popř. nutné očištění, třídění a rovnání lomového kamene získaného rozebráním dlažeb, které se oceňuje cenami části A 03 ceníku 800-1 Zemní práce._x000d_
3. Přemístění vybourané dlažby z lomového kamene včetně materiálu z lože a spár na vzdálenost přes 3 m se oceňuje cenami souborů cen 997 22-1 Vodorovná doprava suti a vybouraných hmot._x000d_
</t>
  </si>
  <si>
    <t>3*1,0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</si>
  <si>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</si>
  <si>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</si>
  <si>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820343210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</si>
  <si>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</si>
  <si>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(8*3)*1,0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</si>
  <si>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</si>
  <si>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</si>
  <si>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203472283</t>
  </si>
  <si>
    <t>(8*3+3*1)*1,0</t>
  </si>
  <si>
    <t>113107130</t>
  </si>
  <si>
    <t>Odstranění podkladů nebo krytů ručně s přemístěním hmot na skládku na vzdálenost do 3 m nebo s naložením na dopravní prostředek z betonu prostého, o tl. vrstvy do 100 mm</t>
  </si>
  <si>
    <t>400277888</t>
  </si>
  <si>
    <t>-922227658</t>
  </si>
  <si>
    <t>((13*2)-(0,65)*13)*1,0</t>
  </si>
  <si>
    <t>((6*2)-(0,55)*6)*1,0</t>
  </si>
  <si>
    <t>877968954</t>
  </si>
  <si>
    <t>26,25*2</t>
  </si>
  <si>
    <t>1753836800</t>
  </si>
  <si>
    <t>"plyn</t>
  </si>
  <si>
    <t>"stávající kanalizace</t>
  </si>
  <si>
    <t>119002121</t>
  </si>
  <si>
    <t>Pomocné konstrukce při zabezpečení výkopu vodorovné pochozí přechodová lávka délky do 2 m včetně zábradlí zřízení</t>
  </si>
  <si>
    <t>566070944</t>
  </si>
  <si>
    <t>3*20</t>
  </si>
  <si>
    <t>119002122</t>
  </si>
  <si>
    <t>Pomocné konstrukce při zabezpečení výkopu vodorovné pochozí přechodová lávka délky do 2 m včetně zábradlí odstranění</t>
  </si>
  <si>
    <t>1758913647</t>
  </si>
  <si>
    <t>-1919194740</t>
  </si>
  <si>
    <t>140*2</t>
  </si>
  <si>
    <t>-1820021254</t>
  </si>
  <si>
    <t>698023271</t>
  </si>
  <si>
    <t>-531672596</t>
  </si>
  <si>
    <t>590523414</t>
  </si>
  <si>
    <t>(8*3+3*7)*2,5*0,15</t>
  </si>
  <si>
    <t>-1146291966</t>
  </si>
  <si>
    <t>9*(1+1)*2</t>
  </si>
  <si>
    <t>9*(1,5+1,5)*2</t>
  </si>
  <si>
    <t>2029228156</t>
  </si>
  <si>
    <t>10*0,8*1,65</t>
  </si>
  <si>
    <t>(10+5)*0,8*2,0</t>
  </si>
  <si>
    <t>(2*10+3*5)*1,0*2,5</t>
  </si>
  <si>
    <t>(2*10)*1,0*2,5</t>
  </si>
  <si>
    <t>(10+2*5)*1,0*2,4</t>
  </si>
  <si>
    <t>-(19*2-19*0,6)*1,0*0,55</t>
  </si>
  <si>
    <t>"odpočet dlažby</t>
  </si>
  <si>
    <t>-(8*3)*1,0*0,3</t>
  </si>
  <si>
    <t>"odpočet beton</t>
  </si>
  <si>
    <t>-(8*3+3*1)*1,0*0,3</t>
  </si>
  <si>
    <t>"odpočet štěrk</t>
  </si>
  <si>
    <t>-3*1,0*0,2</t>
  </si>
  <si>
    <t>"odpočet kostky</t>
  </si>
  <si>
    <t>-3*1,0*0,3</t>
  </si>
  <si>
    <t>-(8*3+3*7)*1,0*0,15</t>
  </si>
  <si>
    <t>"zemina tř.t. 3 - 40%</t>
  </si>
  <si>
    <t>272,02*0,4 'Přepočtené koeficientem množství</t>
  </si>
  <si>
    <t>1471829111</t>
  </si>
  <si>
    <t>Hloubení_celkem*0,4*0,5</t>
  </si>
  <si>
    <t>-1885678889</t>
  </si>
  <si>
    <t>"zemina tř.t. 4 - 60%</t>
  </si>
  <si>
    <t>Hloubení_celkem*0,6</t>
  </si>
  <si>
    <t>213594871</t>
  </si>
  <si>
    <t>Hloubení_celkem*0,6*0,5</t>
  </si>
  <si>
    <t>133201101</t>
  </si>
  <si>
    <t>Hloubení zapažených i nezapažených šachet s případným nutným přemístěním výkopku ve výkopišti v hornině tř. 3 do 100 m3</t>
  </si>
  <si>
    <t>-189061571</t>
  </si>
  <si>
    <t>19*(0,9*1,2*1,6)</t>
  </si>
  <si>
    <t>-(3)*(0,9*1,2)*0,3</t>
  </si>
  <si>
    <t>-(3+1)*(0,9*1,2)*0,3</t>
  </si>
  <si>
    <t>-1*(0,9*1,2)*0,2</t>
  </si>
  <si>
    <t>-1*(0,9*1,2)*0,3</t>
  </si>
  <si>
    <t>-(3+7)*(0,9*1,2)*0,15</t>
  </si>
  <si>
    <t>133201109</t>
  </si>
  <si>
    <t>Hloubení zapažených i nezapažených šachet s případným nutným přemístěním výkopku ve výkopišti v hornině tř. 3 Příplatek k cenám za lepivost horniny tř. 3</t>
  </si>
  <si>
    <t>908518714</t>
  </si>
  <si>
    <t>574346625</t>
  </si>
  <si>
    <t>10*2*1,65</t>
  </si>
  <si>
    <t>(10+5)*2*2,0</t>
  </si>
  <si>
    <t>(2*10+3*5)*2*2,5</t>
  </si>
  <si>
    <t>(2*10)*2*2,5</t>
  </si>
  <si>
    <t>(10+2*5)*2*2,4</t>
  </si>
  <si>
    <t>1251928177</t>
  </si>
  <si>
    <t>-2004439883</t>
  </si>
  <si>
    <t>Hloubení_celkem*0,5</t>
  </si>
  <si>
    <t>-1990891547</t>
  </si>
  <si>
    <t>Zásyp_zpět*2</t>
  </si>
  <si>
    <t>-1895096431</t>
  </si>
  <si>
    <t>-540146907</t>
  </si>
  <si>
    <t>-1605323000</t>
  </si>
  <si>
    <t>Hloubení_šachet+Hloubení_celkem</t>
  </si>
  <si>
    <t>-2041443954</t>
  </si>
  <si>
    <t>Lože+Obsyp+Obsyp_šachty+(-Vytlačena_potrubí)</t>
  </si>
  <si>
    <t>106,063*1,8 'Přepočtené koeficientem množství</t>
  </si>
  <si>
    <t>-1961418498</t>
  </si>
  <si>
    <t>Hloubení_celkem-Lože-Obsyp</t>
  </si>
  <si>
    <t>-Vytlačena_potrubí</t>
  </si>
  <si>
    <t>-(PI*0,325*0,325)*1,25*19</t>
  </si>
  <si>
    <t>-1399580505</t>
  </si>
  <si>
    <t>"výměna zásypu v komunikaci</t>
  </si>
  <si>
    <t>(19*2-19*0,6)*(2,25-0,558-0,1)+0,8</t>
  </si>
  <si>
    <t>63,67*2 'Přepočtené koeficientem množství</t>
  </si>
  <si>
    <t>278965514</t>
  </si>
  <si>
    <t>10*0,8*(0,258+0,3)</t>
  </si>
  <si>
    <t>(10+5)*0,8*0,558</t>
  </si>
  <si>
    <t>(2*10+3*5)*1,0*0,558</t>
  </si>
  <si>
    <t>(2*10)*1,0*0,558</t>
  </si>
  <si>
    <t>(10+2*5)*1,0*0,558</t>
  </si>
  <si>
    <t>-(PI*0,129*0,129)*140</t>
  </si>
  <si>
    <t>563642644</t>
  </si>
  <si>
    <t>65,221*2 'Přepočtené koeficientem množství</t>
  </si>
  <si>
    <t>49239772</t>
  </si>
  <si>
    <t>(8*3+3*7)*2,5</t>
  </si>
  <si>
    <t>-7440393</t>
  </si>
  <si>
    <t>-434473378</t>
  </si>
  <si>
    <t>140*(PI*0,165*0,165)</t>
  </si>
  <si>
    <t>-140*(PI*0,1*0,1)</t>
  </si>
  <si>
    <t>-800640940</t>
  </si>
  <si>
    <t>140</t>
  </si>
  <si>
    <t>-1687844074</t>
  </si>
  <si>
    <t>10*0,8*0,1</t>
  </si>
  <si>
    <t>(10+5)*0,8*0,1</t>
  </si>
  <si>
    <t>(2*10+3*5)*1,0*0,1</t>
  </si>
  <si>
    <t>(2*10)*1,0*0,1</t>
  </si>
  <si>
    <t>(10+2*5)*1,0*0,1</t>
  </si>
  <si>
    <t>564861111</t>
  </si>
  <si>
    <t>Podklad ze štěrkodrti ŠD s rozprostřením a zhutněním, po zhutnění tl. 200 mm</t>
  </si>
  <si>
    <t>2115929967</t>
  </si>
  <si>
    <t>2017203584</t>
  </si>
  <si>
    <t>567114112</t>
  </si>
  <si>
    <t>Podklad ze směsi stmelené cementem SC bez dilatačních spár, s rozprostřením a zhutněním SC C 16/20 (PB II), po zhutnění tl. 100 mm</t>
  </si>
  <si>
    <t>-1911515770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</si>
  <si>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</si>
  <si>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</si>
  <si>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</si>
  <si>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311013480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</si>
  <si>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</si>
  <si>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</si>
  <si>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</si>
  <si>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1471130378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</si>
  <si>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</si>
  <si>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871350530</t>
  </si>
  <si>
    <t>Montáž kanalizačního potrubí z plastů z polypropylenu PP žebrovaného SN 16 DN 200</t>
  </si>
  <si>
    <t>380211552</t>
  </si>
  <si>
    <t>286152450</t>
  </si>
  <si>
    <t xml:space="preserve">trubka kanalizační  SN16 UR-2 DN 200 mm/ 5 m</t>
  </si>
  <si>
    <t>1636637680</t>
  </si>
  <si>
    <t>140/5</t>
  </si>
  <si>
    <t>28*1,015 'Přepočtené koeficientem množství</t>
  </si>
  <si>
    <t>877350330</t>
  </si>
  <si>
    <t>Montáž tvarovek na kanalizačním plastovém potrubí z polypropylenu PP hladkého plnostěnného spojek nebo redukcí DN 200</t>
  </si>
  <si>
    <t>2085189681</t>
  </si>
  <si>
    <t>"propojení stávajícho potrubí přípojek do šachty</t>
  </si>
  <si>
    <t>19*2</t>
  </si>
  <si>
    <t>286155040</t>
  </si>
  <si>
    <t xml:space="preserve">redukce  UR-2 DIN 250/200 mm</t>
  </si>
  <si>
    <t>1837275691</t>
  </si>
  <si>
    <t>38*1,01 'Přepočtené koeficientem množství</t>
  </si>
  <si>
    <t>877350410</t>
  </si>
  <si>
    <t>Montáž tvarovek na kanalizačním plastovém potrubí z polypropylenu PP korugovaného nebo žebrovaného kolen DN 200</t>
  </si>
  <si>
    <t>-886633628</t>
  </si>
  <si>
    <t>286154140</t>
  </si>
  <si>
    <t xml:space="preserve">koleno  UR-2 DIN 200/45°</t>
  </si>
  <si>
    <t>725228326</t>
  </si>
  <si>
    <t>-669712265</t>
  </si>
  <si>
    <t>892352121</t>
  </si>
  <si>
    <t>Tlakové zkoušky vzduchem těsnícími vaky ucpávkovými DN 200</t>
  </si>
  <si>
    <t>-492224273</t>
  </si>
  <si>
    <t>894812316</t>
  </si>
  <si>
    <t>Revizní a čistící šachta z polypropylenu PP pro hladké trouby DN 600 šachtové dno (DN šachty / DN trubního vedení) DN 600/200 průtočné 30°,60°,90°</t>
  </si>
  <si>
    <t>-718407724</t>
  </si>
  <si>
    <t xml:space="preserve">Poznámka k souboru cen:_x000d_
1. V příslušných cenách jsou započteny i náklady na:_x000d_
a) vyrovnávací násypnou vrstvu ze štěrkopísku tl. 100 mm,_x000d_
b) dodání a montáž šachtového dna, trouby šachty, teleskopu a poklopu, příslušného dílu šachty,_x000d_
c) napojení stávajícího kanalizačního potrubí._x000d_
2. V cenách nejsou započteny náklady na:_x000d_
a) fixování šachty obsypem, který se oceňuje cenami souboru 174 . 0-11 Zásyp sypaninou z jakékoliv horniny, katalogu 800-1 Zemní práce části A 01._x000d_
</t>
  </si>
  <si>
    <t>894812331</t>
  </si>
  <si>
    <t>Revizní a čistící šachta z polypropylenu PP pro hladké trouby DN 600 roura šachtová korugovaná, světlé hloubky 1 000 mm</t>
  </si>
  <si>
    <t>813833777</t>
  </si>
  <si>
    <t>894812339</t>
  </si>
  <si>
    <t>Revizní a čistící šachta z polypropylenu PP pro hladké trouby DN 600 Příplatek k cenám 2331 - 2334 za uříznutí šachtové roury</t>
  </si>
  <si>
    <t>240917697</t>
  </si>
  <si>
    <t>894812378</t>
  </si>
  <si>
    <t>Revizní a čistící šachta z polypropylenu PP pro hladké trouby DN 600 poklop (mříž) litinový pro zatížení od 25 t do 40 t s betonovým prstencem a adaptérem</t>
  </si>
  <si>
    <t>-85295619</t>
  </si>
  <si>
    <t xml:space="preserve">Poznámka k souboru cen:_x000d_
1. V cenách jsou započteny i náklady na:_x000d_
 a) vyrovnávací násypnou vrstvu ze štěrkopísku tl. 100 mm,_x000d_
 b) dodání a montáž šachtového dna, trouby šachty, teleskopu a poklopu, příslušného dílu šachty,_x000d_
 c) napojení stávajícího kanalizačního potrubí._x000d_
2. V cenách nejsou započteny náklady na:_x000d_
 a) fixování šachty obsypem, který se oceňuje cenami souboru 174 . 0-11 Zásyp sypaninou z_x000d_
 jakékoliv horniny, katalogu 800-1 Zemní práce části A 01._x000d_
</t>
  </si>
  <si>
    <t>1723062453</t>
  </si>
  <si>
    <t>-300705509</t>
  </si>
  <si>
    <t>1069418804</t>
  </si>
  <si>
    <t>((13*2)-(0,65)*13)*2</t>
  </si>
  <si>
    <t>((6*2)-(0,55)*6)*2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</si>
  <si>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</si>
  <si>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</si>
  <si>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1720018211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</si>
  <si>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</si>
  <si>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</si>
  <si>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</si>
  <si>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-373900501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</si>
  <si>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</si>
  <si>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-1822662439</t>
  </si>
  <si>
    <t>-1800798883</t>
  </si>
  <si>
    <t>7,68 "kostky a dlažba zpět</t>
  </si>
  <si>
    <t>16,867*9 "bourané potrubí</t>
  </si>
  <si>
    <t>16,53*9 "štěrk</t>
  </si>
  <si>
    <t>6,48*9 "beton</t>
  </si>
  <si>
    <t>15,225*9 "štěrk kom</t>
  </si>
  <si>
    <t>11,55*9 "asfalt</t>
  </si>
  <si>
    <t>-1345663737</t>
  </si>
  <si>
    <t>-1727904489</t>
  </si>
  <si>
    <t>16,867+6,48</t>
  </si>
  <si>
    <t>-1812694903</t>
  </si>
  <si>
    <t>11,55</t>
  </si>
  <si>
    <t>-84723838</t>
  </si>
  <si>
    <t>16,53+15,225</t>
  </si>
  <si>
    <t>332909045</t>
  </si>
  <si>
    <t>Hloubení_rýha</t>
  </si>
  <si>
    <t>90,675</t>
  </si>
  <si>
    <t>Hloubení_vpust</t>
  </si>
  <si>
    <t>18,2</t>
  </si>
  <si>
    <t>4,65</t>
  </si>
  <si>
    <t>66,382</t>
  </si>
  <si>
    <t>84,987</t>
  </si>
  <si>
    <t>SO 03 - Rekonstrukce napojení uličních vpustí</t>
  </si>
  <si>
    <t>-84737976</t>
  </si>
  <si>
    <t>(46,5-(9*0,65+4*0,55))*1,0</t>
  </si>
  <si>
    <t>-590689113</t>
  </si>
  <si>
    <t>((46,5-(9*0,65+4*0,55))*1,0)*2</t>
  </si>
  <si>
    <t>1318798675</t>
  </si>
  <si>
    <t>2*1,0</t>
  </si>
  <si>
    <t>421022610</t>
  </si>
  <si>
    <t>46,5*2</t>
  </si>
  <si>
    <t>1356619562</t>
  </si>
  <si>
    <t>1230238434</t>
  </si>
  <si>
    <t>(2*1)*(1+1)*2,5</t>
  </si>
  <si>
    <t>(2*1)*(1,5+1,5)*2,5</t>
  </si>
  <si>
    <t>2110736768</t>
  </si>
  <si>
    <t>46,5*1,0*2,5</t>
  </si>
  <si>
    <t>-46,5*1,0*0,55</t>
  </si>
  <si>
    <t>90,675*0,4 'Přepočtené koeficientem množství</t>
  </si>
  <si>
    <t>834721525</t>
  </si>
  <si>
    <t>Hloubení_rýha*0,4*0,5</t>
  </si>
  <si>
    <t>-1711664192</t>
  </si>
  <si>
    <t>Hloubení_rýha*0,6</t>
  </si>
  <si>
    <t>661681473</t>
  </si>
  <si>
    <t>Hloubení_rýha*0,6*0,5</t>
  </si>
  <si>
    <t>-389491323</t>
  </si>
  <si>
    <t>13*(1,0*1,0*1,4)</t>
  </si>
  <si>
    <t>538280220</t>
  </si>
  <si>
    <t>Hloubení_vpust*0,5</t>
  </si>
  <si>
    <t>351031426</t>
  </si>
  <si>
    <t>46,5*2,0*2,5</t>
  </si>
  <si>
    <t>785479372</t>
  </si>
  <si>
    <t>230963172</t>
  </si>
  <si>
    <t>Hloubení_rýha*0,5</t>
  </si>
  <si>
    <t>-755610072</t>
  </si>
  <si>
    <t>-813070997</t>
  </si>
  <si>
    <t>-855397165</t>
  </si>
  <si>
    <t>-137246476</t>
  </si>
  <si>
    <t>Hloubení_rýha+Hloubení_vpust</t>
  </si>
  <si>
    <t>-64044563</t>
  </si>
  <si>
    <t>Hloubení_rýha+Hloubení_vpust-Zásyp*0,5</t>
  </si>
  <si>
    <t>66,382*1,8 'Přepočtené koeficientem množství</t>
  </si>
  <si>
    <t>1142216922</t>
  </si>
  <si>
    <t>1659754974</t>
  </si>
  <si>
    <t>42,494*2 'Přepočtené koeficientem množství</t>
  </si>
  <si>
    <t>-327035482</t>
  </si>
  <si>
    <t>46,5*1,0*0,495</t>
  </si>
  <si>
    <t>-46,5*(PI*0,098*0,098)</t>
  </si>
  <si>
    <t>180896673</t>
  </si>
  <si>
    <t>21,615*2 'Přepočtené koeficientem množství</t>
  </si>
  <si>
    <t>81043832</t>
  </si>
  <si>
    <t>-1610285162</t>
  </si>
  <si>
    <t>"stávající vpustě</t>
  </si>
  <si>
    <t>10*(PI*0,275*0,275)*1,4</t>
  </si>
  <si>
    <t>-10*(PI*0,225*0,225)*1,4</t>
  </si>
  <si>
    <t>"stávající potrubí</t>
  </si>
  <si>
    <t>25,5*(PI*0,14*0,14)</t>
  </si>
  <si>
    <t>-25,5*(PI*0,075*0,075)</t>
  </si>
  <si>
    <t>1411941127</t>
  </si>
  <si>
    <t>46,5</t>
  </si>
  <si>
    <t>-1935667973</t>
  </si>
  <si>
    <t>46,5*1,0*0,1</t>
  </si>
  <si>
    <t>40214893</t>
  </si>
  <si>
    <t>871310530</t>
  </si>
  <si>
    <t>Montáž kanalizačního potrubí z plastů z polypropylenu PP žebrovaného SN 16 DN 150</t>
  </si>
  <si>
    <t>509629921</t>
  </si>
  <si>
    <t>286152420</t>
  </si>
  <si>
    <t xml:space="preserve">trubka kanalizační  SN16 UR-2 DN 150 mm/ 5 m</t>
  </si>
  <si>
    <t>344280081</t>
  </si>
  <si>
    <t>46,5/5</t>
  </si>
  <si>
    <t>9,3*1,015 'Přepočtené koeficientem množství</t>
  </si>
  <si>
    <t>877310410</t>
  </si>
  <si>
    <t>Montáž tvarovek na kanalizačním plastovém potrubí z polypropylenu PP korugovaného nebo žebrovaného kolen DN 150</t>
  </si>
  <si>
    <t>1042158404</t>
  </si>
  <si>
    <t>13*4+12</t>
  </si>
  <si>
    <t>286154060</t>
  </si>
  <si>
    <t xml:space="preserve">koleno  UR-2 DIN 150/45°</t>
  </si>
  <si>
    <t>-370487425</t>
  </si>
  <si>
    <t>64*1,01 'Přepočtené koeficientem množství</t>
  </si>
  <si>
    <t>-1298287476</t>
  </si>
  <si>
    <t>895941311</t>
  </si>
  <si>
    <t>Zřízení vpusti kanalizační uliční z betonových dílců typ UVB-50</t>
  </si>
  <si>
    <t>-174586103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</si>
  <si>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</si>
  <si>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592238750</t>
  </si>
  <si>
    <t>koš nízký pro uliční vpusti žárově Pz plech pro rám 500/500mm</t>
  </si>
  <si>
    <t>-839953313</t>
  </si>
  <si>
    <t>13*1,01 'Přepočtené koeficientem množství</t>
  </si>
  <si>
    <t>592238540</t>
  </si>
  <si>
    <t>skruž pro uliční vpusť s výtokovým otvorem PVC betonová 450x350x50mm</t>
  </si>
  <si>
    <t>-541481251</t>
  </si>
  <si>
    <t>592238640</t>
  </si>
  <si>
    <t>prstenec pro uliční vpusť vyrovnávací betonový 390x60x130mm</t>
  </si>
  <si>
    <t>1641353628</t>
  </si>
  <si>
    <t>592238560</t>
  </si>
  <si>
    <t>skruž pro uliční vpusť horní betonová 450x195x50mm</t>
  </si>
  <si>
    <t>1777134121</t>
  </si>
  <si>
    <t>592238520</t>
  </si>
  <si>
    <t>dno pro uliční vpusť s kalovou prohlubní betonové 450x300x50mm</t>
  </si>
  <si>
    <t>1272585268</t>
  </si>
  <si>
    <t>899204112</t>
  </si>
  <si>
    <t>Osazení mříží litinových včetně rámů a košů na bahno pro třídu zatížení D400, E600</t>
  </si>
  <si>
    <t>924914415</t>
  </si>
  <si>
    <t xml:space="preserve">Poznámka k souboru cen:_x000d_
1. V cenách nejsou započteny náklady na dodání mříží, rámů a košů na bahno; tyto náklady se oceňují ve specifikaci._x000d_
</t>
  </si>
  <si>
    <t>592238780</t>
  </si>
  <si>
    <t>mříž vtoková pro uliční vpusti 500/500 mm</t>
  </si>
  <si>
    <t>56948666</t>
  </si>
  <si>
    <t>899204211</t>
  </si>
  <si>
    <t>Demontáž mříží litinových včetně rámů, hmotnosti jednotlivě přes 150 Kg</t>
  </si>
  <si>
    <t>2123553251</t>
  </si>
  <si>
    <t>-809508832</t>
  </si>
  <si>
    <t>-2033679669</t>
  </si>
  <si>
    <t>(46,5-(9*0,65+4*0,55))*2</t>
  </si>
  <si>
    <t>-2118680846</t>
  </si>
  <si>
    <t>1682687383</t>
  </si>
  <si>
    <t>46,099*9 'Přepočtené koeficientem množství</t>
  </si>
  <si>
    <t>-1785397128</t>
  </si>
  <si>
    <t>1737614235</t>
  </si>
  <si>
    <t>4,88+2</t>
  </si>
  <si>
    <t>648213116</t>
  </si>
  <si>
    <t>16,918</t>
  </si>
  <si>
    <t>-2025346846</t>
  </si>
  <si>
    <t>22,301</t>
  </si>
  <si>
    <t>2125566899</t>
  </si>
  <si>
    <t>Kamen_obruby</t>
  </si>
  <si>
    <t>442,097</t>
  </si>
  <si>
    <t>SO 04 - Komunikace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</si>
  <si>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</si>
  <si>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</si>
  <si>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-1092708501</t>
  </si>
  <si>
    <t>"D2_Vzorový_příčný_řez_Hlubočská_oprava_30.07.2019</t>
  </si>
  <si>
    <t>"výměra odečtena z výkresu</t>
  </si>
  <si>
    <t>"1. vrstva</t>
  </si>
  <si>
    <t>1509,257</t>
  </si>
  <si>
    <t>"2. vrstva</t>
  </si>
  <si>
    <t>113154263</t>
  </si>
  <si>
    <t>Frézování živičného podkladu nebo krytu s naložením na dopravní prostředek plochy přes 500 do 1 000 m2 s překážkami v trase pruhu šířky přes 1 m do 2 m, tloušťky vrstvy 50 mm</t>
  </si>
  <si>
    <t>-739646543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</si>
  <si>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</si>
  <si>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"C3_Situace_Hlubočská nova.dxf</t>
  </si>
  <si>
    <t>113202111</t>
  </si>
  <si>
    <t>Vytrhání obrub s vybouráním lože, s přemístěním hmot na skládku na vzdálenost do 3 m nebo s naložením na dopravní prostředek z krajníků nebo obrubníků stojatých</t>
  </si>
  <si>
    <t>-1481473866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</si>
  <si>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</si>
  <si>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19,242+1,558</t>
  </si>
  <si>
    <t>113203111</t>
  </si>
  <si>
    <t>Vytrhání obrub s vybouráním lože, s přemístěním hmot na skládku na vzdálenost do 3 m nebo s naložením na dopravní prostředek z dlažebních kostek</t>
  </si>
  <si>
    <t>-642269103</t>
  </si>
  <si>
    <t>100,801</t>
  </si>
  <si>
    <t>18,902 "oblouk Pirkova</t>
  </si>
  <si>
    <t>17,723 "oblouk Pirkova</t>
  </si>
  <si>
    <t>15,366</t>
  </si>
  <si>
    <t>49,485</t>
  </si>
  <si>
    <t>11,282 "oblouk V Polích</t>
  </si>
  <si>
    <t>13,025 "oblouk V Polích</t>
  </si>
  <si>
    <t>81,325</t>
  </si>
  <si>
    <t>13,706 "oblouk Pirkova</t>
  </si>
  <si>
    <t>12,782 "oblouk Pirkova</t>
  </si>
  <si>
    <t>99,596</t>
  </si>
  <si>
    <t>8,104 "oblouk V Polích</t>
  </si>
  <si>
    <t>564851111</t>
  </si>
  <si>
    <t>Podklad ze štěrkodrti ŠD s rozprostřením a zhutněním, po zhutnění tl. 150 mm</t>
  </si>
  <si>
    <t>-2011046361</t>
  </si>
  <si>
    <t>Podklad_štěrk</t>
  </si>
  <si>
    <t>"dvě vrstvy po 15cm</t>
  </si>
  <si>
    <t>1509,257*2 'Přepočtené koeficientem množství</t>
  </si>
  <si>
    <t>565155121</t>
  </si>
  <si>
    <t>Asfaltový beton vrstva podkladní ACP 16 (obalované kamenivo střednězrnné - OKS) s rozprostřením a zhutněním v pruhu šířky přes 3 m, po zhutnění tl. 70 mm</t>
  </si>
  <si>
    <t>1915775747</t>
  </si>
  <si>
    <t xml:space="preserve">Poznámka k souboru cen:_x000d_
1. ČSN EN 13108-1 připouští pro ACP 16 pouze tl. 50 až 80 mm._x000d_
</t>
  </si>
  <si>
    <t>573111112</t>
  </si>
  <si>
    <t>Postřik infiltrační PI z asfaltu silničního s posypem kamenivem, v množství 1,00 kg/m2</t>
  </si>
  <si>
    <t>-135001440</t>
  </si>
  <si>
    <t>573231106</t>
  </si>
  <si>
    <t>Postřik spojovací PS bez posypu kamenivem ze silniční emulze, v množství 0,30 kg/m2</t>
  </si>
  <si>
    <t>-1225530197</t>
  </si>
  <si>
    <t>577144121</t>
  </si>
  <si>
    <t>Asfaltový beton vrstva obrusná ACO 11 (ABS) s rozprostřením a se zhutněním z nemodifikovaného asfaltu v pruhu šířky přes 3 m tř. I, po zhutnění tl. 50 mm</t>
  </si>
  <si>
    <t>2063977270</t>
  </si>
  <si>
    <t xml:space="preserve">Poznámka k souboru cen:_x000d_
1. ČSN EN 13108-1 připouští pro ACO 11 pouze tl. 35 až 50 mm._x000d_
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</si>
  <si>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</si>
  <si>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</si>
  <si>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760462779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</si>
  <si>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</si>
  <si>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19,242+1,558"objekt 109 a 108</t>
  </si>
  <si>
    <t>592174600</t>
  </si>
  <si>
    <t>obrubník betonový chodníkový silniční vibrolisovaný 100x15x25 cm</t>
  </si>
  <si>
    <t>-883742316</t>
  </si>
  <si>
    <t>462,897*1,01 'Přepočtené koeficientem množství</t>
  </si>
  <si>
    <t>919731122</t>
  </si>
  <si>
    <t>Zarovnání styčné plochy podkladu nebo krytu podél vybourané části komunikace nebo zpevněné plochy živičné tl. přes 50 do 100 mm</t>
  </si>
  <si>
    <t>-606605168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</si>
  <si>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</si>
  <si>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"Pirkova</t>
  </si>
  <si>
    <t>2*4</t>
  </si>
  <si>
    <t>"V Polích</t>
  </si>
  <si>
    <t>3*4</t>
  </si>
  <si>
    <t>"Na Svobodném</t>
  </si>
  <si>
    <t>"kan přípojky</t>
  </si>
  <si>
    <t>"přípojky UV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</si>
  <si>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</si>
  <si>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</si>
  <si>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-752820134</t>
  </si>
  <si>
    <t xml:space="preserve">Poznámka k souboru cen:_x000d_
1. V cenách jsou započteny i náklady na vyčištění spár, na impregnaci a zalití spár včetně dodání hmot._x000d_
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</si>
  <si>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</si>
  <si>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</si>
  <si>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-718764006</t>
  </si>
  <si>
    <t xml:space="preserve">Poznámka k souboru cen:_x000d_
1. V cenách nejsou započteny náklady na vodorovnou dopravu odstraněného materiálu, která se oceňuje cenami souboru cen 997 22-15 Vodorovná doprava suti._x000d_
</t>
  </si>
  <si>
    <t>"C3_Situace_Hlubočská nova.dxf, čištění povrchu po fréze</t>
  </si>
  <si>
    <t>979024443</t>
  </si>
  <si>
    <t>Očištění vybouraných prvků komunikací od spojovacího materiálu s odklizením a uložením očištěných hmot na palety a spojovacího materiálu na skládku na vzdálenost do 10 m obrubníků a krajníků, vybouraných z jakéhokoliv lože a s jakoukoliv výplní spár silničních</t>
  </si>
  <si>
    <t>-1333219748</t>
  </si>
  <si>
    <t>979071112</t>
  </si>
  <si>
    <t>Očištění vybouraných dlažebních kostek od spojovacího materiálu, s uložením očištěných kostek na palety, s odklizením odpadových hmot na hromady a s odklizením vybouraných kostek na vzdálenost do 3 m velkých, s původním vyplněním spár živicí nebo cementovou maltou</t>
  </si>
  <si>
    <t>824907666</t>
  </si>
  <si>
    <t>Kamen_obruby*0,2</t>
  </si>
  <si>
    <t>-663762071</t>
  </si>
  <si>
    <t>-1298383169</t>
  </si>
  <si>
    <t>(254,273+193,185+4,264)*9</t>
  </si>
  <si>
    <t>50,841*4 "uskladnění kostek v areálu TS města</t>
  </si>
  <si>
    <t>-1435459594</t>
  </si>
  <si>
    <t>-1507161433</t>
  </si>
  <si>
    <t>4,264</t>
  </si>
  <si>
    <t>-184188293</t>
  </si>
  <si>
    <t>193,185</t>
  </si>
  <si>
    <t>-2095567047</t>
  </si>
  <si>
    <t>64,107+190,166</t>
  </si>
  <si>
    <t>998225111</t>
  </si>
  <si>
    <t>Přesun hmot pro komunikace s krytem z kameniva, monolitickým betonovým nebo živičným dopravní vzdálenost do 200 m jakékoliv délky objektu</t>
  </si>
  <si>
    <t>-1776817529</t>
  </si>
  <si>
    <t xml:space="preserve">Poznámka k souboru cen:_x000d_
1. Ceny lze použít i pro plochy letišť s krytem monolitickým betonovým nebo živičným._x000d_
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</si>
  <si>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</si>
  <si>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</si>
  <si>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897152135</t>
  </si>
  <si>
    <t>SO 05 -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</si>
  <si>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</si>
  <si>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</si>
  <si>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</si>
  <si>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</si>
  <si>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</si>
  <si>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</si>
  <si>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</si>
  <si>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</si>
  <si>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</si>
  <si>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</si>
  <si>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</si>
  <si>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-1931455607</t>
  </si>
  <si>
    <t>012303000</t>
  </si>
  <si>
    <t>Geodetické práce po výstavbě</t>
  </si>
  <si>
    <t>97195773</t>
  </si>
  <si>
    <t>012403000</t>
  </si>
  <si>
    <t>Kartografické práce</t>
  </si>
  <si>
    <t>44898245</t>
  </si>
  <si>
    <t>013254000</t>
  </si>
  <si>
    <t>Dokumentace skutečného provedení stavby</t>
  </si>
  <si>
    <t>1512711877</t>
  </si>
  <si>
    <t>VRN3</t>
  </si>
  <si>
    <t>Zařízení staveniště</t>
  </si>
  <si>
    <t>032103000</t>
  </si>
  <si>
    <t>Náklady na stavební buňky</t>
  </si>
  <si>
    <t>-1563754076</t>
  </si>
  <si>
    <t>032203000</t>
  </si>
  <si>
    <t>Zařízení staveniště vybavení staveniště pronájem ploch staveniště</t>
  </si>
  <si>
    <t>1577287618</t>
  </si>
  <si>
    <t>032903000</t>
  </si>
  <si>
    <t>Náklady na provoz a údržbu vybavení staveniště</t>
  </si>
  <si>
    <t>-1245633258</t>
  </si>
  <si>
    <t>034303000</t>
  </si>
  <si>
    <t>Dopravní značení na staveništi</t>
  </si>
  <si>
    <t>1229732542</t>
  </si>
  <si>
    <t>034503000</t>
  </si>
  <si>
    <t>Informační tabule na staveništi</t>
  </si>
  <si>
    <t>1618516202</t>
  </si>
  <si>
    <t>039103000</t>
  </si>
  <si>
    <t>Rozebrání, bourání a odvoz zařízení staveniště</t>
  </si>
  <si>
    <t>1646890603</t>
  </si>
  <si>
    <t>VRN4</t>
  </si>
  <si>
    <t>Inženýrská činnost</t>
  </si>
  <si>
    <t>042503000</t>
  </si>
  <si>
    <t>Plán BOZP na staveništi</t>
  </si>
  <si>
    <t>127486617</t>
  </si>
  <si>
    <t>043134000</t>
  </si>
  <si>
    <t>Zkoušky zatěžovací</t>
  </si>
  <si>
    <t>-1307042083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</si>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</sst>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2019-01-003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kanalizační stoky Hc v ul. Hlubočská, Kolín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Kolín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22. 12. 2017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3.0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Kolín, Karlovo nám. 78, 280 02 Kolín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LK PROJEKT s.r.o., ul.28.října 933/11, Čelákovice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35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16.5" customHeight="1">
      <c r="A55" s="114" t="s">
        <v>84</v>
      </c>
      <c r="B55" s="115"/>
      <c r="C55" s="116"/>
      <c r="D55" s="117" t="s">
        <v>85</v>
      </c>
      <c r="E55" s="117"/>
      <c r="F55" s="117"/>
      <c r="G55" s="117"/>
      <c r="H55" s="117"/>
      <c r="I55" s="118"/>
      <c r="J55" s="117" t="s">
        <v>86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Rekonstrukce stok...'!J30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87</v>
      </c>
      <c r="AR55" s="121"/>
      <c r="AS55" s="122">
        <v>0</v>
      </c>
      <c r="AT55" s="123">
        <f>ROUND(SUM(AV55:AW55),2)</f>
        <v>0</v>
      </c>
      <c r="AU55" s="124">
        <f>'SO 01 - Rekonstrukce stok...'!P88</f>
        <v>0</v>
      </c>
      <c r="AV55" s="123">
        <f>'SO 01 - Rekonstrukce stok...'!J33</f>
        <v>0</v>
      </c>
      <c r="AW55" s="123">
        <f>'SO 01 - Rekonstrukce stok...'!J34</f>
        <v>0</v>
      </c>
      <c r="AX55" s="123">
        <f>'SO 01 - Rekonstrukce stok...'!J35</f>
        <v>0</v>
      </c>
      <c r="AY55" s="123">
        <f>'SO 01 - Rekonstrukce stok...'!J36</f>
        <v>0</v>
      </c>
      <c r="AZ55" s="123">
        <f>'SO 01 - Rekonstrukce stok...'!F33</f>
        <v>0</v>
      </c>
      <c r="BA55" s="123">
        <f>'SO 01 - Rekonstrukce stok...'!F34</f>
        <v>0</v>
      </c>
      <c r="BB55" s="123">
        <f>'SO 01 - Rekonstrukce stok...'!F35</f>
        <v>0</v>
      </c>
      <c r="BC55" s="123">
        <f>'SO 01 - Rekonstrukce stok...'!F36</f>
        <v>0</v>
      </c>
      <c r="BD55" s="125">
        <f>'SO 01 - Rekonstrukce stok...'!F37</f>
        <v>0</v>
      </c>
      <c r="BE55" s="7"/>
      <c r="BT55" s="126" t="s">
        <v>88</v>
      </c>
      <c r="BV55" s="126" t="s">
        <v>82</v>
      </c>
      <c r="BW55" s="126" t="s">
        <v>89</v>
      </c>
      <c r="BX55" s="126" t="s">
        <v>5</v>
      </c>
      <c r="CL55" s="126" t="s">
        <v>19</v>
      </c>
      <c r="CM55" s="126" t="s">
        <v>90</v>
      </c>
    </row>
    <row r="56" s="7" customFormat="1" ht="16.5" customHeight="1">
      <c r="A56" s="114" t="s">
        <v>84</v>
      </c>
      <c r="B56" s="115"/>
      <c r="C56" s="116"/>
      <c r="D56" s="117" t="s">
        <v>91</v>
      </c>
      <c r="E56" s="117"/>
      <c r="F56" s="117"/>
      <c r="G56" s="117"/>
      <c r="H56" s="117"/>
      <c r="I56" s="118"/>
      <c r="J56" s="117" t="s">
        <v>92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02 - Rekonstrukce kana...'!J30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87</v>
      </c>
      <c r="AR56" s="121"/>
      <c r="AS56" s="122">
        <v>0</v>
      </c>
      <c r="AT56" s="123">
        <f>ROUND(SUM(AV56:AW56),2)</f>
        <v>0</v>
      </c>
      <c r="AU56" s="124">
        <f>'SO 02 - Rekonstrukce kana...'!P88</f>
        <v>0</v>
      </c>
      <c r="AV56" s="123">
        <f>'SO 02 - Rekonstrukce kana...'!J33</f>
        <v>0</v>
      </c>
      <c r="AW56" s="123">
        <f>'SO 02 - Rekonstrukce kana...'!J34</f>
        <v>0</v>
      </c>
      <c r="AX56" s="123">
        <f>'SO 02 - Rekonstrukce kana...'!J35</f>
        <v>0</v>
      </c>
      <c r="AY56" s="123">
        <f>'SO 02 - Rekonstrukce kana...'!J36</f>
        <v>0</v>
      </c>
      <c r="AZ56" s="123">
        <f>'SO 02 - Rekonstrukce kana...'!F33</f>
        <v>0</v>
      </c>
      <c r="BA56" s="123">
        <f>'SO 02 - Rekonstrukce kana...'!F34</f>
        <v>0</v>
      </c>
      <c r="BB56" s="123">
        <f>'SO 02 - Rekonstrukce kana...'!F35</f>
        <v>0</v>
      </c>
      <c r="BC56" s="123">
        <f>'SO 02 - Rekonstrukce kana...'!F36</f>
        <v>0</v>
      </c>
      <c r="BD56" s="125">
        <f>'SO 02 - Rekonstrukce kana...'!F37</f>
        <v>0</v>
      </c>
      <c r="BE56" s="7"/>
      <c r="BT56" s="126" t="s">
        <v>88</v>
      </c>
      <c r="BV56" s="126" t="s">
        <v>82</v>
      </c>
      <c r="BW56" s="126" t="s">
        <v>93</v>
      </c>
      <c r="BX56" s="126" t="s">
        <v>5</v>
      </c>
      <c r="CL56" s="126" t="s">
        <v>19</v>
      </c>
      <c r="CM56" s="126" t="s">
        <v>90</v>
      </c>
    </row>
    <row r="57" s="7" customFormat="1" ht="16.5" customHeight="1">
      <c r="A57" s="114" t="s">
        <v>84</v>
      </c>
      <c r="B57" s="115"/>
      <c r="C57" s="116"/>
      <c r="D57" s="117" t="s">
        <v>94</v>
      </c>
      <c r="E57" s="117"/>
      <c r="F57" s="117"/>
      <c r="G57" s="117"/>
      <c r="H57" s="117"/>
      <c r="I57" s="118"/>
      <c r="J57" s="117" t="s">
        <v>95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03 - Rekonstrukce napo...'!J30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87</v>
      </c>
      <c r="AR57" s="121"/>
      <c r="AS57" s="122">
        <v>0</v>
      </c>
      <c r="AT57" s="123">
        <f>ROUND(SUM(AV57:AW57),2)</f>
        <v>0</v>
      </c>
      <c r="AU57" s="124">
        <f>'SO 03 - Rekonstrukce napo...'!P88</f>
        <v>0</v>
      </c>
      <c r="AV57" s="123">
        <f>'SO 03 - Rekonstrukce napo...'!J33</f>
        <v>0</v>
      </c>
      <c r="AW57" s="123">
        <f>'SO 03 - Rekonstrukce napo...'!J34</f>
        <v>0</v>
      </c>
      <c r="AX57" s="123">
        <f>'SO 03 - Rekonstrukce napo...'!J35</f>
        <v>0</v>
      </c>
      <c r="AY57" s="123">
        <f>'SO 03 - Rekonstrukce napo...'!J36</f>
        <v>0</v>
      </c>
      <c r="AZ57" s="123">
        <f>'SO 03 - Rekonstrukce napo...'!F33</f>
        <v>0</v>
      </c>
      <c r="BA57" s="123">
        <f>'SO 03 - Rekonstrukce napo...'!F34</f>
        <v>0</v>
      </c>
      <c r="BB57" s="123">
        <f>'SO 03 - Rekonstrukce napo...'!F35</f>
        <v>0</v>
      </c>
      <c r="BC57" s="123">
        <f>'SO 03 - Rekonstrukce napo...'!F36</f>
        <v>0</v>
      </c>
      <c r="BD57" s="125">
        <f>'SO 03 - Rekonstrukce napo...'!F37</f>
        <v>0</v>
      </c>
      <c r="BE57" s="7"/>
      <c r="BT57" s="126" t="s">
        <v>88</v>
      </c>
      <c r="BV57" s="126" t="s">
        <v>82</v>
      </c>
      <c r="BW57" s="126" t="s">
        <v>96</v>
      </c>
      <c r="BX57" s="126" t="s">
        <v>5</v>
      </c>
      <c r="CL57" s="126" t="s">
        <v>19</v>
      </c>
      <c r="CM57" s="126" t="s">
        <v>90</v>
      </c>
    </row>
    <row r="58" s="7" customFormat="1" ht="16.5" customHeight="1">
      <c r="A58" s="114" t="s">
        <v>84</v>
      </c>
      <c r="B58" s="115"/>
      <c r="C58" s="116"/>
      <c r="D58" s="117" t="s">
        <v>97</v>
      </c>
      <c r="E58" s="117"/>
      <c r="F58" s="117"/>
      <c r="G58" s="117"/>
      <c r="H58" s="117"/>
      <c r="I58" s="118"/>
      <c r="J58" s="117" t="s">
        <v>98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'SO 04 - Komunikace'!J30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87</v>
      </c>
      <c r="AR58" s="121"/>
      <c r="AS58" s="122">
        <v>0</v>
      </c>
      <c r="AT58" s="123">
        <f>ROUND(SUM(AV58:AW58),2)</f>
        <v>0</v>
      </c>
      <c r="AU58" s="124">
        <f>'SO 04 - Komunikace'!P85</f>
        <v>0</v>
      </c>
      <c r="AV58" s="123">
        <f>'SO 04 - Komunikace'!J33</f>
        <v>0</v>
      </c>
      <c r="AW58" s="123">
        <f>'SO 04 - Komunikace'!J34</f>
        <v>0</v>
      </c>
      <c r="AX58" s="123">
        <f>'SO 04 - Komunikace'!J35</f>
        <v>0</v>
      </c>
      <c r="AY58" s="123">
        <f>'SO 04 - Komunikace'!J36</f>
        <v>0</v>
      </c>
      <c r="AZ58" s="123">
        <f>'SO 04 - Komunikace'!F33</f>
        <v>0</v>
      </c>
      <c r="BA58" s="123">
        <f>'SO 04 - Komunikace'!F34</f>
        <v>0</v>
      </c>
      <c r="BB58" s="123">
        <f>'SO 04 - Komunikace'!F35</f>
        <v>0</v>
      </c>
      <c r="BC58" s="123">
        <f>'SO 04 - Komunikace'!F36</f>
        <v>0</v>
      </c>
      <c r="BD58" s="125">
        <f>'SO 04 - Komunikace'!F37</f>
        <v>0</v>
      </c>
      <c r="BE58" s="7"/>
      <c r="BT58" s="126" t="s">
        <v>88</v>
      </c>
      <c r="BV58" s="126" t="s">
        <v>82</v>
      </c>
      <c r="BW58" s="126" t="s">
        <v>99</v>
      </c>
      <c r="BX58" s="126" t="s">
        <v>5</v>
      </c>
      <c r="CL58" s="126" t="s">
        <v>19</v>
      </c>
      <c r="CM58" s="126" t="s">
        <v>90</v>
      </c>
    </row>
    <row r="59" s="7" customFormat="1" ht="16.5" customHeight="1">
      <c r="A59" s="114" t="s">
        <v>84</v>
      </c>
      <c r="B59" s="115"/>
      <c r="C59" s="116"/>
      <c r="D59" s="117" t="s">
        <v>100</v>
      </c>
      <c r="E59" s="117"/>
      <c r="F59" s="117"/>
      <c r="G59" s="117"/>
      <c r="H59" s="117"/>
      <c r="I59" s="118"/>
      <c r="J59" s="117" t="s">
        <v>101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'SO 05 - Vedlejší rozpočto...'!J30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87</v>
      </c>
      <c r="AR59" s="121"/>
      <c r="AS59" s="127">
        <v>0</v>
      </c>
      <c r="AT59" s="128">
        <f>ROUND(SUM(AV59:AW59),2)</f>
        <v>0</v>
      </c>
      <c r="AU59" s="129">
        <f>'SO 05 - Vedlejší rozpočto...'!P83</f>
        <v>0</v>
      </c>
      <c r="AV59" s="128">
        <f>'SO 05 - Vedlejší rozpočto...'!J33</f>
        <v>0</v>
      </c>
      <c r="AW59" s="128">
        <f>'SO 05 - Vedlejší rozpočto...'!J34</f>
        <v>0</v>
      </c>
      <c r="AX59" s="128">
        <f>'SO 05 - Vedlejší rozpočto...'!J35</f>
        <v>0</v>
      </c>
      <c r="AY59" s="128">
        <f>'SO 05 - Vedlejší rozpočto...'!J36</f>
        <v>0</v>
      </c>
      <c r="AZ59" s="128">
        <f>'SO 05 - Vedlejší rozpočto...'!F33</f>
        <v>0</v>
      </c>
      <c r="BA59" s="128">
        <f>'SO 05 - Vedlejší rozpočto...'!F34</f>
        <v>0</v>
      </c>
      <c r="BB59" s="128">
        <f>'SO 05 - Vedlejší rozpočto...'!F35</f>
        <v>0</v>
      </c>
      <c r="BC59" s="128">
        <f>'SO 05 - Vedlejší rozpočto...'!F36</f>
        <v>0</v>
      </c>
      <c r="BD59" s="130">
        <f>'SO 05 - Vedlejší rozpočto...'!F37</f>
        <v>0</v>
      </c>
      <c r="BE59" s="7"/>
      <c r="BT59" s="126" t="s">
        <v>88</v>
      </c>
      <c r="BV59" s="126" t="s">
        <v>82</v>
      </c>
      <c r="BW59" s="126" t="s">
        <v>102</v>
      </c>
      <c r="BX59" s="126" t="s">
        <v>5</v>
      </c>
      <c r="CL59" s="126" t="s">
        <v>19</v>
      </c>
      <c r="CM59" s="126" t="s">
        <v>90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sf11ftCnhgiCFLRg/LzDFUyNvEiyXfmdKTqSXYbB2pSN+KiZP4BkIr130iwkINxNEyoc8VpKjaNgP+lUt8w9bw==" hashValue="msLyF4uM/wndTQ09iSjk3D+hqOqoRZ4KwXH3qDgfvHSJXgMnbOUN4DNH1Y8jSlzq/sDDRjltnNn/ATa32s0dVQ==" algorithmName="SHA-512" password="CC35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 01 - Rekonstrukce stok...'!C2" display="/"/>
    <hyperlink ref="A56" location="'SO 02 - Rekonstrukce kana...'!C2" display="/"/>
    <hyperlink ref="A57" location="'SO 03 - Rekonstrukce napo...'!C2" display="/"/>
    <hyperlink ref="A58" location="'SO 04 - Komunikace'!C2" display="/"/>
    <hyperlink ref="A59" location="'SO 05 - Vedlejší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32" t="s">
        <v>103</v>
      </c>
      <c r="BA2" s="132" t="s">
        <v>104</v>
      </c>
      <c r="BB2" s="132" t="s">
        <v>35</v>
      </c>
      <c r="BC2" s="132" t="s">
        <v>105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  <c r="AZ3" s="132" t="s">
        <v>106</v>
      </c>
      <c r="BA3" s="132" t="s">
        <v>35</v>
      </c>
      <c r="BB3" s="132" t="s">
        <v>35</v>
      </c>
      <c r="BC3" s="132" t="s">
        <v>107</v>
      </c>
      <c r="BD3" s="132" t="s">
        <v>90</v>
      </c>
    </row>
    <row r="4" s="1" customFormat="1" ht="24.96" customHeight="1">
      <c r="B4" s="22"/>
      <c r="D4" s="136" t="s">
        <v>108</v>
      </c>
      <c r="I4" s="131"/>
      <c r="L4" s="22"/>
      <c r="M4" s="137" t="s">
        <v>10</v>
      </c>
      <c r="AT4" s="19" t="s">
        <v>4</v>
      </c>
      <c r="AZ4" s="132" t="s">
        <v>109</v>
      </c>
      <c r="BA4" s="132" t="s">
        <v>110</v>
      </c>
      <c r="BB4" s="132" t="s">
        <v>35</v>
      </c>
      <c r="BC4" s="132" t="s">
        <v>111</v>
      </c>
      <c r="BD4" s="132" t="s">
        <v>90</v>
      </c>
    </row>
    <row r="5" s="1" customFormat="1" ht="6.96" customHeight="1">
      <c r="B5" s="22"/>
      <c r="I5" s="131"/>
      <c r="L5" s="22"/>
      <c r="AZ5" s="132" t="s">
        <v>112</v>
      </c>
      <c r="BA5" s="132" t="s">
        <v>113</v>
      </c>
      <c r="BB5" s="132" t="s">
        <v>35</v>
      </c>
      <c r="BC5" s="132" t="s">
        <v>114</v>
      </c>
      <c r="BD5" s="132" t="s">
        <v>90</v>
      </c>
    </row>
    <row r="6" s="1" customFormat="1" ht="12" customHeight="1">
      <c r="B6" s="22"/>
      <c r="D6" s="138" t="s">
        <v>16</v>
      </c>
      <c r="I6" s="131"/>
      <c r="L6" s="22"/>
      <c r="AZ6" s="132" t="s">
        <v>115</v>
      </c>
      <c r="BA6" s="132" t="s">
        <v>116</v>
      </c>
      <c r="BB6" s="132" t="s">
        <v>35</v>
      </c>
      <c r="BC6" s="132" t="s">
        <v>117</v>
      </c>
      <c r="BD6" s="132" t="s">
        <v>90</v>
      </c>
    </row>
    <row r="7" s="1" customFormat="1" ht="16.5" customHeight="1">
      <c r="B7" s="22"/>
      <c r="E7" s="139" t="str">
        <f>'Rekapitulace stavby'!K6</f>
        <v>Rekonstrukce kanalizační stoky Hc v ul. Hlubočská, Kolín</v>
      </c>
      <c r="F7" s="138"/>
      <c r="G7" s="138"/>
      <c r="H7" s="138"/>
      <c r="I7" s="131"/>
      <c r="L7" s="22"/>
      <c r="AZ7" s="132" t="s">
        <v>118</v>
      </c>
      <c r="BA7" s="132" t="s">
        <v>119</v>
      </c>
      <c r="BB7" s="132" t="s">
        <v>35</v>
      </c>
      <c r="BC7" s="132" t="s">
        <v>120</v>
      </c>
      <c r="BD7" s="132" t="s">
        <v>90</v>
      </c>
    </row>
    <row r="8" s="2" customFormat="1" ht="12" customHeight="1">
      <c r="A8" s="41"/>
      <c r="B8" s="47"/>
      <c r="C8" s="41"/>
      <c r="D8" s="138" t="s">
        <v>121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122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22. 12. 2017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ROUND(J88,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ROUND((SUM(BE88:BE652)),  2)</f>
        <v>0</v>
      </c>
      <c r="G33" s="41"/>
      <c r="H33" s="41"/>
      <c r="I33" s="159">
        <v>0.20999999999999999</v>
      </c>
      <c r="J33" s="158">
        <f>ROUND(((SUM(BE88:BE652))*I33),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ROUND((SUM(BF88:BF652)),  2)</f>
        <v>0</v>
      </c>
      <c r="G34" s="41"/>
      <c r="H34" s="41"/>
      <c r="I34" s="159">
        <v>0.14999999999999999</v>
      </c>
      <c r="J34" s="158">
        <f>ROUND(((SUM(BF88:BF652))*I34),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ROUND((SUM(BG88:BG652)),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ROUND((SUM(BH88:BH652)),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ROUND((SUM(BI88:BI652)),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123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kanalizační stoky Hc v ul. Hlubočská,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121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Rekonstrukce stoky Hc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22. 12. 2017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ul.28.října 933/11, Čelákovice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124</v>
      </c>
      <c r="D57" s="176"/>
      <c r="E57" s="176"/>
      <c r="F57" s="176"/>
      <c r="G57" s="176"/>
      <c r="H57" s="176"/>
      <c r="I57" s="177"/>
      <c r="J57" s="178" t="s">
        <v>125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J88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126</v>
      </c>
    </row>
    <row r="60" s="9" customFormat="1" ht="24.96" customHeight="1">
      <c r="A60" s="9"/>
      <c r="B60" s="180"/>
      <c r="C60" s="181"/>
      <c r="D60" s="182" t="s">
        <v>127</v>
      </c>
      <c r="E60" s="183"/>
      <c r="F60" s="183"/>
      <c r="G60" s="183"/>
      <c r="H60" s="183"/>
      <c r="I60" s="184"/>
      <c r="J60" s="185">
        <f>J89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128</v>
      </c>
      <c r="E61" s="190"/>
      <c r="F61" s="190"/>
      <c r="G61" s="190"/>
      <c r="H61" s="190"/>
      <c r="I61" s="191"/>
      <c r="J61" s="192">
        <f>J90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129</v>
      </c>
      <c r="E62" s="190"/>
      <c r="F62" s="190"/>
      <c r="G62" s="190"/>
      <c r="H62" s="190"/>
      <c r="I62" s="191"/>
      <c r="J62" s="192">
        <f>J438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130</v>
      </c>
      <c r="E63" s="190"/>
      <c r="F63" s="190"/>
      <c r="G63" s="190"/>
      <c r="H63" s="190"/>
      <c r="I63" s="191"/>
      <c r="J63" s="192">
        <f>J458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131</v>
      </c>
      <c r="E64" s="190"/>
      <c r="F64" s="190"/>
      <c r="G64" s="190"/>
      <c r="H64" s="190"/>
      <c r="I64" s="191"/>
      <c r="J64" s="192">
        <f>J496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132</v>
      </c>
      <c r="E65" s="190"/>
      <c r="F65" s="190"/>
      <c r="G65" s="190"/>
      <c r="H65" s="190"/>
      <c r="I65" s="191"/>
      <c r="J65" s="192">
        <f>J514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133</v>
      </c>
      <c r="E66" s="190"/>
      <c r="F66" s="190"/>
      <c r="G66" s="190"/>
      <c r="H66" s="190"/>
      <c r="I66" s="191"/>
      <c r="J66" s="192">
        <f>J615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134</v>
      </c>
      <c r="E67" s="190"/>
      <c r="F67" s="190"/>
      <c r="G67" s="190"/>
      <c r="H67" s="190"/>
      <c r="I67" s="191"/>
      <c r="J67" s="192">
        <f>J633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88"/>
      <c r="D68" s="189" t="s">
        <v>135</v>
      </c>
      <c r="E68" s="190"/>
      <c r="F68" s="190"/>
      <c r="G68" s="190"/>
      <c r="H68" s="190"/>
      <c r="I68" s="191"/>
      <c r="J68" s="192">
        <f>J650</f>
        <v>0</v>
      </c>
      <c r="K68" s="188"/>
      <c r="L68" s="19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140"/>
      <c r="J69" s="43"/>
      <c r="K69" s="43"/>
      <c r="L69" s="1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170"/>
      <c r="J70" s="63"/>
      <c r="K70" s="63"/>
      <c r="L70" s="1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173"/>
      <c r="J74" s="65"/>
      <c r="K74" s="65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136</v>
      </c>
      <c r="D75" s="43"/>
      <c r="E75" s="43"/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4" t="str">
        <f>E7</f>
        <v>Rekonstrukce kanalizační stoky Hc v ul. Hlubočská, Kolín</v>
      </c>
      <c r="F78" s="34"/>
      <c r="G78" s="34"/>
      <c r="H78" s="34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121</v>
      </c>
      <c r="D79" s="43"/>
      <c r="E79" s="43"/>
      <c r="F79" s="43"/>
      <c r="G79" s="43"/>
      <c r="H79" s="43"/>
      <c r="I79" s="140"/>
      <c r="J79" s="43"/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01 - Rekonstrukce stoky Hc</v>
      </c>
      <c r="F80" s="43"/>
      <c r="G80" s="43"/>
      <c r="H80" s="43"/>
      <c r="I80" s="140"/>
      <c r="J80" s="43"/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F12</f>
        <v>Kolín</v>
      </c>
      <c r="G82" s="43"/>
      <c r="H82" s="43"/>
      <c r="I82" s="144" t="s">
        <v>24</v>
      </c>
      <c r="J82" s="75" t="str">
        <f>IF(J12="","",J12)</f>
        <v>22. 12. 2017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40"/>
      <c r="J83" s="43"/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3.05" customHeight="1">
      <c r="A84" s="41"/>
      <c r="B84" s="42"/>
      <c r="C84" s="34" t="s">
        <v>30</v>
      </c>
      <c r="D84" s="43"/>
      <c r="E84" s="43"/>
      <c r="F84" s="29" t="str">
        <f>E15</f>
        <v>Město Kolín, Karlovo nám. 78, 280 02 Kolín</v>
      </c>
      <c r="G84" s="43"/>
      <c r="H84" s="43"/>
      <c r="I84" s="144" t="s">
        <v>38</v>
      </c>
      <c r="J84" s="39" t="str">
        <f>E21</f>
        <v>LK PROJEKT s.r.o., ul.28.října 933/11, Čelákovice</v>
      </c>
      <c r="K84" s="43"/>
      <c r="L84" s="1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36</v>
      </c>
      <c r="D85" s="43"/>
      <c r="E85" s="43"/>
      <c r="F85" s="29" t="str">
        <f>IF(E18="","",E18)</f>
        <v>Vyplň údaj</v>
      </c>
      <c r="G85" s="43"/>
      <c r="H85" s="43"/>
      <c r="I85" s="144" t="s">
        <v>42</v>
      </c>
      <c r="J85" s="39" t="str">
        <f>E24</f>
        <v xml:space="preserve"> </v>
      </c>
      <c r="K85" s="43"/>
      <c r="L85" s="1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40"/>
      <c r="J86" s="43"/>
      <c r="K86" s="43"/>
      <c r="L86" s="1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94"/>
      <c r="B87" s="195"/>
      <c r="C87" s="196" t="s">
        <v>137</v>
      </c>
      <c r="D87" s="197" t="s">
        <v>65</v>
      </c>
      <c r="E87" s="197" t="s">
        <v>61</v>
      </c>
      <c r="F87" s="197" t="s">
        <v>62</v>
      </c>
      <c r="G87" s="197" t="s">
        <v>138</v>
      </c>
      <c r="H87" s="197" t="s">
        <v>139</v>
      </c>
      <c r="I87" s="198" t="s">
        <v>140</v>
      </c>
      <c r="J87" s="197" t="s">
        <v>125</v>
      </c>
      <c r="K87" s="199" t="s">
        <v>141</v>
      </c>
      <c r="L87" s="200"/>
      <c r="M87" s="95" t="s">
        <v>35</v>
      </c>
      <c r="N87" s="96" t="s">
        <v>50</v>
      </c>
      <c r="O87" s="96" t="s">
        <v>142</v>
      </c>
      <c r="P87" s="96" t="s">
        <v>143</v>
      </c>
      <c r="Q87" s="96" t="s">
        <v>144</v>
      </c>
      <c r="R87" s="96" t="s">
        <v>145</v>
      </c>
      <c r="S87" s="96" t="s">
        <v>146</v>
      </c>
      <c r="T87" s="97" t="s">
        <v>147</v>
      </c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</row>
    <row r="88" s="2" customFormat="1" ht="22.8" customHeight="1">
      <c r="A88" s="41"/>
      <c r="B88" s="42"/>
      <c r="C88" s="102" t="s">
        <v>148</v>
      </c>
      <c r="D88" s="43"/>
      <c r="E88" s="43"/>
      <c r="F88" s="43"/>
      <c r="G88" s="43"/>
      <c r="H88" s="43"/>
      <c r="I88" s="140"/>
      <c r="J88" s="201">
        <f>BK88</f>
        <v>0</v>
      </c>
      <c r="K88" s="43"/>
      <c r="L88" s="47"/>
      <c r="M88" s="98"/>
      <c r="N88" s="202"/>
      <c r="O88" s="99"/>
      <c r="P88" s="203">
        <f>P89</f>
        <v>0</v>
      </c>
      <c r="Q88" s="99"/>
      <c r="R88" s="203">
        <f>R89</f>
        <v>1569.7647018355001</v>
      </c>
      <c r="S88" s="99"/>
      <c r="T88" s="204">
        <f>T89</f>
        <v>344.49879999999996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79</v>
      </c>
      <c r="AU88" s="19" t="s">
        <v>126</v>
      </c>
      <c r="BK88" s="205">
        <f>BK89</f>
        <v>0</v>
      </c>
    </row>
    <row r="89" s="12" customFormat="1" ht="25.92" customHeight="1">
      <c r="A89" s="12"/>
      <c r="B89" s="206"/>
      <c r="C89" s="207"/>
      <c r="D89" s="208" t="s">
        <v>79</v>
      </c>
      <c r="E89" s="209" t="s">
        <v>149</v>
      </c>
      <c r="F89" s="209" t="s">
        <v>150</v>
      </c>
      <c r="G89" s="207"/>
      <c r="H89" s="207"/>
      <c r="I89" s="210"/>
      <c r="J89" s="211">
        <f>BK89</f>
        <v>0</v>
      </c>
      <c r="K89" s="207"/>
      <c r="L89" s="212"/>
      <c r="M89" s="213"/>
      <c r="N89" s="214"/>
      <c r="O89" s="214"/>
      <c r="P89" s="215">
        <f>P90+P438+P458+P496+P514+P615+P633+P650</f>
        <v>0</v>
      </c>
      <c r="Q89" s="214"/>
      <c r="R89" s="215">
        <f>R90+R438+R458+R496+R514+R615+R633+R650</f>
        <v>1569.7647018355001</v>
      </c>
      <c r="S89" s="214"/>
      <c r="T89" s="216">
        <f>T90+T438+T458+T496+T514+T615+T633+T650</f>
        <v>344.49879999999996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7" t="s">
        <v>88</v>
      </c>
      <c r="AT89" s="218" t="s">
        <v>79</v>
      </c>
      <c r="AU89" s="218" t="s">
        <v>80</v>
      </c>
      <c r="AY89" s="217" t="s">
        <v>151</v>
      </c>
      <c r="BK89" s="219">
        <f>BK90+BK438+BK458+BK496+BK514+BK615+BK633+BK650</f>
        <v>0</v>
      </c>
    </row>
    <row r="90" s="12" customFormat="1" ht="22.8" customHeight="1">
      <c r="A90" s="12"/>
      <c r="B90" s="206"/>
      <c r="C90" s="207"/>
      <c r="D90" s="208" t="s">
        <v>79</v>
      </c>
      <c r="E90" s="220" t="s">
        <v>88</v>
      </c>
      <c r="F90" s="220" t="s">
        <v>152</v>
      </c>
      <c r="G90" s="207"/>
      <c r="H90" s="207"/>
      <c r="I90" s="210"/>
      <c r="J90" s="221">
        <f>BK90</f>
        <v>0</v>
      </c>
      <c r="K90" s="207"/>
      <c r="L90" s="212"/>
      <c r="M90" s="213"/>
      <c r="N90" s="214"/>
      <c r="O90" s="214"/>
      <c r="P90" s="215">
        <f>SUM(P91:P437)</f>
        <v>0</v>
      </c>
      <c r="Q90" s="214"/>
      <c r="R90" s="215">
        <f>SUM(R91:R437)</f>
        <v>1521.46095242</v>
      </c>
      <c r="S90" s="214"/>
      <c r="T90" s="216">
        <f>SUM(T91:T437)</f>
        <v>318.64799999999997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7" t="s">
        <v>88</v>
      </c>
      <c r="AT90" s="218" t="s">
        <v>79</v>
      </c>
      <c r="AU90" s="218" t="s">
        <v>88</v>
      </c>
      <c r="AY90" s="217" t="s">
        <v>151</v>
      </c>
      <c r="BK90" s="219">
        <f>SUM(BK91:BK437)</f>
        <v>0</v>
      </c>
    </row>
    <row r="91" s="2" customFormat="1" ht="36" customHeight="1">
      <c r="A91" s="41"/>
      <c r="B91" s="42"/>
      <c r="C91" s="222" t="s">
        <v>88</v>
      </c>
      <c r="D91" s="222" t="s">
        <v>153</v>
      </c>
      <c r="E91" s="223" t="s">
        <v>154</v>
      </c>
      <c r="F91" s="224" t="s">
        <v>155</v>
      </c>
      <c r="G91" s="225" t="s">
        <v>156</v>
      </c>
      <c r="H91" s="226">
        <v>312.39999999999998</v>
      </c>
      <c r="I91" s="227"/>
      <c r="J91" s="228">
        <f>ROUND(I91*H91,2)</f>
        <v>0</v>
      </c>
      <c r="K91" s="224" t="s">
        <v>157</v>
      </c>
      <c r="L91" s="47"/>
      <c r="M91" s="229" t="s">
        <v>35</v>
      </c>
      <c r="N91" s="230" t="s">
        <v>51</v>
      </c>
      <c r="O91" s="87"/>
      <c r="P91" s="231">
        <f>O91*H91</f>
        <v>0</v>
      </c>
      <c r="Q91" s="231">
        <v>0</v>
      </c>
      <c r="R91" s="231">
        <f>Q91*H91</f>
        <v>0</v>
      </c>
      <c r="S91" s="231">
        <v>0.57999999999999996</v>
      </c>
      <c r="T91" s="232">
        <f>S91*H91</f>
        <v>181.19199999999998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33" t="s">
        <v>158</v>
      </c>
      <c r="AT91" s="233" t="s">
        <v>153</v>
      </c>
      <c r="AU91" s="233" t="s">
        <v>90</v>
      </c>
      <c r="AY91" s="19" t="s">
        <v>151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88</v>
      </c>
      <c r="BK91" s="234">
        <f>ROUND(I91*H91,2)</f>
        <v>0</v>
      </c>
      <c r="BL91" s="19" t="s">
        <v>158</v>
      </c>
      <c r="BM91" s="233" t="s">
        <v>159</v>
      </c>
    </row>
    <row r="92" s="2" customFormat="1">
      <c r="A92" s="41"/>
      <c r="B92" s="42"/>
      <c r="C92" s="43"/>
      <c r="D92" s="235" t="s">
        <v>160</v>
      </c>
      <c r="E92" s="43"/>
      <c r="F92" s="236" t="s">
        <v>161</v>
      </c>
      <c r="G92" s="43"/>
      <c r="H92" s="43"/>
      <c r="I92" s="140"/>
      <c r="J92" s="43"/>
      <c r="K92" s="43"/>
      <c r="L92" s="47"/>
      <c r="M92" s="237"/>
      <c r="N92" s="238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160</v>
      </c>
      <c r="AU92" s="19" t="s">
        <v>90</v>
      </c>
    </row>
    <row r="93" s="13" customFormat="1">
      <c r="A93" s="13"/>
      <c r="B93" s="239"/>
      <c r="C93" s="240"/>
      <c r="D93" s="235" t="s">
        <v>162</v>
      </c>
      <c r="E93" s="241" t="s">
        <v>35</v>
      </c>
      <c r="F93" s="242" t="s">
        <v>163</v>
      </c>
      <c r="G93" s="240"/>
      <c r="H93" s="243">
        <v>44.549999999999997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162</v>
      </c>
      <c r="AU93" s="249" t="s">
        <v>90</v>
      </c>
      <c r="AV93" s="13" t="s">
        <v>90</v>
      </c>
      <c r="AW93" s="13" t="s">
        <v>41</v>
      </c>
      <c r="AX93" s="13" t="s">
        <v>80</v>
      </c>
      <c r="AY93" s="249" t="s">
        <v>151</v>
      </c>
    </row>
    <row r="94" s="13" customFormat="1">
      <c r="A94" s="13"/>
      <c r="B94" s="239"/>
      <c r="C94" s="240"/>
      <c r="D94" s="235" t="s">
        <v>162</v>
      </c>
      <c r="E94" s="241" t="s">
        <v>35</v>
      </c>
      <c r="F94" s="242" t="s">
        <v>164</v>
      </c>
      <c r="G94" s="240"/>
      <c r="H94" s="243">
        <v>1.8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162</v>
      </c>
      <c r="AU94" s="249" t="s">
        <v>90</v>
      </c>
      <c r="AV94" s="13" t="s">
        <v>90</v>
      </c>
      <c r="AW94" s="13" t="s">
        <v>41</v>
      </c>
      <c r="AX94" s="13" t="s">
        <v>80</v>
      </c>
      <c r="AY94" s="249" t="s">
        <v>151</v>
      </c>
    </row>
    <row r="95" s="13" customFormat="1">
      <c r="A95" s="13"/>
      <c r="B95" s="239"/>
      <c r="C95" s="240"/>
      <c r="D95" s="235" t="s">
        <v>162</v>
      </c>
      <c r="E95" s="241" t="s">
        <v>35</v>
      </c>
      <c r="F95" s="242" t="s">
        <v>165</v>
      </c>
      <c r="G95" s="240"/>
      <c r="H95" s="243">
        <v>1.8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162</v>
      </c>
      <c r="AU95" s="249" t="s">
        <v>90</v>
      </c>
      <c r="AV95" s="13" t="s">
        <v>90</v>
      </c>
      <c r="AW95" s="13" t="s">
        <v>41</v>
      </c>
      <c r="AX95" s="13" t="s">
        <v>80</v>
      </c>
      <c r="AY95" s="249" t="s">
        <v>151</v>
      </c>
    </row>
    <row r="96" s="13" customFormat="1">
      <c r="A96" s="13"/>
      <c r="B96" s="239"/>
      <c r="C96" s="240"/>
      <c r="D96" s="235" t="s">
        <v>162</v>
      </c>
      <c r="E96" s="241" t="s">
        <v>35</v>
      </c>
      <c r="F96" s="242" t="s">
        <v>166</v>
      </c>
      <c r="G96" s="240"/>
      <c r="H96" s="243">
        <v>29.149999999999999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162</v>
      </c>
      <c r="AU96" s="249" t="s">
        <v>90</v>
      </c>
      <c r="AV96" s="13" t="s">
        <v>90</v>
      </c>
      <c r="AW96" s="13" t="s">
        <v>41</v>
      </c>
      <c r="AX96" s="13" t="s">
        <v>80</v>
      </c>
      <c r="AY96" s="249" t="s">
        <v>151</v>
      </c>
    </row>
    <row r="97" s="13" customFormat="1">
      <c r="A97" s="13"/>
      <c r="B97" s="239"/>
      <c r="C97" s="240"/>
      <c r="D97" s="235" t="s">
        <v>162</v>
      </c>
      <c r="E97" s="241" t="s">
        <v>35</v>
      </c>
      <c r="F97" s="242" t="s">
        <v>167</v>
      </c>
      <c r="G97" s="240"/>
      <c r="H97" s="243">
        <v>1.8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162</v>
      </c>
      <c r="AU97" s="249" t="s">
        <v>90</v>
      </c>
      <c r="AV97" s="13" t="s">
        <v>90</v>
      </c>
      <c r="AW97" s="13" t="s">
        <v>41</v>
      </c>
      <c r="AX97" s="13" t="s">
        <v>80</v>
      </c>
      <c r="AY97" s="249" t="s">
        <v>151</v>
      </c>
    </row>
    <row r="98" s="13" customFormat="1">
      <c r="A98" s="13"/>
      <c r="B98" s="239"/>
      <c r="C98" s="240"/>
      <c r="D98" s="235" t="s">
        <v>162</v>
      </c>
      <c r="E98" s="241" t="s">
        <v>35</v>
      </c>
      <c r="F98" s="242" t="s">
        <v>168</v>
      </c>
      <c r="G98" s="240"/>
      <c r="H98" s="243">
        <v>62.399999999999999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162</v>
      </c>
      <c r="AU98" s="249" t="s">
        <v>90</v>
      </c>
      <c r="AV98" s="13" t="s">
        <v>90</v>
      </c>
      <c r="AW98" s="13" t="s">
        <v>41</v>
      </c>
      <c r="AX98" s="13" t="s">
        <v>80</v>
      </c>
      <c r="AY98" s="249" t="s">
        <v>151</v>
      </c>
    </row>
    <row r="99" s="13" customFormat="1">
      <c r="A99" s="13"/>
      <c r="B99" s="239"/>
      <c r="C99" s="240"/>
      <c r="D99" s="235" t="s">
        <v>162</v>
      </c>
      <c r="E99" s="241" t="s">
        <v>35</v>
      </c>
      <c r="F99" s="242" t="s">
        <v>169</v>
      </c>
      <c r="G99" s="240"/>
      <c r="H99" s="243">
        <v>1.3999999999999999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162</v>
      </c>
      <c r="AU99" s="249" t="s">
        <v>90</v>
      </c>
      <c r="AV99" s="13" t="s">
        <v>90</v>
      </c>
      <c r="AW99" s="13" t="s">
        <v>41</v>
      </c>
      <c r="AX99" s="13" t="s">
        <v>80</v>
      </c>
      <c r="AY99" s="249" t="s">
        <v>151</v>
      </c>
    </row>
    <row r="100" s="13" customFormat="1">
      <c r="A100" s="13"/>
      <c r="B100" s="239"/>
      <c r="C100" s="240"/>
      <c r="D100" s="235" t="s">
        <v>162</v>
      </c>
      <c r="E100" s="241" t="s">
        <v>35</v>
      </c>
      <c r="F100" s="242" t="s">
        <v>170</v>
      </c>
      <c r="G100" s="240"/>
      <c r="H100" s="243">
        <v>50.049999999999997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162</v>
      </c>
      <c r="AU100" s="249" t="s">
        <v>90</v>
      </c>
      <c r="AV100" s="13" t="s">
        <v>90</v>
      </c>
      <c r="AW100" s="13" t="s">
        <v>41</v>
      </c>
      <c r="AX100" s="13" t="s">
        <v>80</v>
      </c>
      <c r="AY100" s="249" t="s">
        <v>151</v>
      </c>
    </row>
    <row r="101" s="13" customFormat="1">
      <c r="A101" s="13"/>
      <c r="B101" s="239"/>
      <c r="C101" s="240"/>
      <c r="D101" s="235" t="s">
        <v>162</v>
      </c>
      <c r="E101" s="241" t="s">
        <v>35</v>
      </c>
      <c r="F101" s="242" t="s">
        <v>171</v>
      </c>
      <c r="G101" s="240"/>
      <c r="H101" s="243">
        <v>1.3999999999999999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162</v>
      </c>
      <c r="AU101" s="249" t="s">
        <v>90</v>
      </c>
      <c r="AV101" s="13" t="s">
        <v>90</v>
      </c>
      <c r="AW101" s="13" t="s">
        <v>41</v>
      </c>
      <c r="AX101" s="13" t="s">
        <v>80</v>
      </c>
      <c r="AY101" s="249" t="s">
        <v>151</v>
      </c>
    </row>
    <row r="102" s="13" customFormat="1">
      <c r="A102" s="13"/>
      <c r="B102" s="239"/>
      <c r="C102" s="240"/>
      <c r="D102" s="235" t="s">
        <v>162</v>
      </c>
      <c r="E102" s="241" t="s">
        <v>35</v>
      </c>
      <c r="F102" s="242" t="s">
        <v>172</v>
      </c>
      <c r="G102" s="240"/>
      <c r="H102" s="243">
        <v>65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162</v>
      </c>
      <c r="AU102" s="249" t="s">
        <v>90</v>
      </c>
      <c r="AV102" s="13" t="s">
        <v>90</v>
      </c>
      <c r="AW102" s="13" t="s">
        <v>41</v>
      </c>
      <c r="AX102" s="13" t="s">
        <v>80</v>
      </c>
      <c r="AY102" s="249" t="s">
        <v>151</v>
      </c>
    </row>
    <row r="103" s="13" customFormat="1">
      <c r="A103" s="13"/>
      <c r="B103" s="239"/>
      <c r="C103" s="240"/>
      <c r="D103" s="235" t="s">
        <v>162</v>
      </c>
      <c r="E103" s="241" t="s">
        <v>35</v>
      </c>
      <c r="F103" s="242" t="s">
        <v>173</v>
      </c>
      <c r="G103" s="240"/>
      <c r="H103" s="243">
        <v>1.3999999999999999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162</v>
      </c>
      <c r="AU103" s="249" t="s">
        <v>90</v>
      </c>
      <c r="AV103" s="13" t="s">
        <v>90</v>
      </c>
      <c r="AW103" s="13" t="s">
        <v>41</v>
      </c>
      <c r="AX103" s="13" t="s">
        <v>80</v>
      </c>
      <c r="AY103" s="249" t="s">
        <v>151</v>
      </c>
    </row>
    <row r="104" s="13" customFormat="1">
      <c r="A104" s="13"/>
      <c r="B104" s="239"/>
      <c r="C104" s="240"/>
      <c r="D104" s="235" t="s">
        <v>162</v>
      </c>
      <c r="E104" s="241" t="s">
        <v>35</v>
      </c>
      <c r="F104" s="242" t="s">
        <v>174</v>
      </c>
      <c r="G104" s="240"/>
      <c r="H104" s="243">
        <v>42.899999999999999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162</v>
      </c>
      <c r="AU104" s="249" t="s">
        <v>90</v>
      </c>
      <c r="AV104" s="13" t="s">
        <v>90</v>
      </c>
      <c r="AW104" s="13" t="s">
        <v>41</v>
      </c>
      <c r="AX104" s="13" t="s">
        <v>80</v>
      </c>
      <c r="AY104" s="249" t="s">
        <v>151</v>
      </c>
    </row>
    <row r="105" s="13" customFormat="1">
      <c r="A105" s="13"/>
      <c r="B105" s="239"/>
      <c r="C105" s="240"/>
      <c r="D105" s="235" t="s">
        <v>162</v>
      </c>
      <c r="E105" s="241" t="s">
        <v>35</v>
      </c>
      <c r="F105" s="242" t="s">
        <v>175</v>
      </c>
      <c r="G105" s="240"/>
      <c r="H105" s="243">
        <v>2.8999999999999999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162</v>
      </c>
      <c r="AU105" s="249" t="s">
        <v>90</v>
      </c>
      <c r="AV105" s="13" t="s">
        <v>90</v>
      </c>
      <c r="AW105" s="13" t="s">
        <v>41</v>
      </c>
      <c r="AX105" s="13" t="s">
        <v>80</v>
      </c>
      <c r="AY105" s="249" t="s">
        <v>151</v>
      </c>
    </row>
    <row r="106" s="13" customFormat="1">
      <c r="A106" s="13"/>
      <c r="B106" s="239"/>
      <c r="C106" s="240"/>
      <c r="D106" s="235" t="s">
        <v>162</v>
      </c>
      <c r="E106" s="241" t="s">
        <v>35</v>
      </c>
      <c r="F106" s="242" t="s">
        <v>176</v>
      </c>
      <c r="G106" s="240"/>
      <c r="H106" s="243">
        <v>5.8499999999999996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162</v>
      </c>
      <c r="AU106" s="249" t="s">
        <v>90</v>
      </c>
      <c r="AV106" s="13" t="s">
        <v>90</v>
      </c>
      <c r="AW106" s="13" t="s">
        <v>41</v>
      </c>
      <c r="AX106" s="13" t="s">
        <v>80</v>
      </c>
      <c r="AY106" s="249" t="s">
        <v>151</v>
      </c>
    </row>
    <row r="107" s="14" customFormat="1">
      <c r="A107" s="14"/>
      <c r="B107" s="250"/>
      <c r="C107" s="251"/>
      <c r="D107" s="235" t="s">
        <v>162</v>
      </c>
      <c r="E107" s="252" t="s">
        <v>35</v>
      </c>
      <c r="F107" s="253" t="s">
        <v>177</v>
      </c>
      <c r="G107" s="251"/>
      <c r="H107" s="254">
        <v>312.39999999999998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0" t="s">
        <v>162</v>
      </c>
      <c r="AU107" s="260" t="s">
        <v>90</v>
      </c>
      <c r="AV107" s="14" t="s">
        <v>158</v>
      </c>
      <c r="AW107" s="14" t="s">
        <v>41</v>
      </c>
      <c r="AX107" s="14" t="s">
        <v>88</v>
      </c>
      <c r="AY107" s="260" t="s">
        <v>151</v>
      </c>
    </row>
    <row r="108" s="2" customFormat="1" ht="24" customHeight="1">
      <c r="A108" s="41"/>
      <c r="B108" s="42"/>
      <c r="C108" s="222" t="s">
        <v>90</v>
      </c>
      <c r="D108" s="222" t="s">
        <v>153</v>
      </c>
      <c r="E108" s="223" t="s">
        <v>178</v>
      </c>
      <c r="F108" s="224" t="s">
        <v>179</v>
      </c>
      <c r="G108" s="225" t="s">
        <v>156</v>
      </c>
      <c r="H108" s="226">
        <v>624.79999999999995</v>
      </c>
      <c r="I108" s="227"/>
      <c r="J108" s="228">
        <f>ROUND(I108*H108,2)</f>
        <v>0</v>
      </c>
      <c r="K108" s="224" t="s">
        <v>157</v>
      </c>
      <c r="L108" s="47"/>
      <c r="M108" s="229" t="s">
        <v>35</v>
      </c>
      <c r="N108" s="230" t="s">
        <v>51</v>
      </c>
      <c r="O108" s="87"/>
      <c r="P108" s="231">
        <f>O108*H108</f>
        <v>0</v>
      </c>
      <c r="Q108" s="231">
        <v>0</v>
      </c>
      <c r="R108" s="231">
        <f>Q108*H108</f>
        <v>0</v>
      </c>
      <c r="S108" s="231">
        <v>0.22</v>
      </c>
      <c r="T108" s="232">
        <f>S108*H108</f>
        <v>137.45599999999999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33" t="s">
        <v>158</v>
      </c>
      <c r="AT108" s="233" t="s">
        <v>153</v>
      </c>
      <c r="AU108" s="233" t="s">
        <v>90</v>
      </c>
      <c r="AY108" s="19" t="s">
        <v>151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88</v>
      </c>
      <c r="BK108" s="234">
        <f>ROUND(I108*H108,2)</f>
        <v>0</v>
      </c>
      <c r="BL108" s="19" t="s">
        <v>158</v>
      </c>
      <c r="BM108" s="233" t="s">
        <v>180</v>
      </c>
    </row>
    <row r="109" s="2" customFormat="1">
      <c r="A109" s="41"/>
      <c r="B109" s="42"/>
      <c r="C109" s="43"/>
      <c r="D109" s="235" t="s">
        <v>160</v>
      </c>
      <c r="E109" s="43"/>
      <c r="F109" s="236" t="s">
        <v>161</v>
      </c>
      <c r="G109" s="43"/>
      <c r="H109" s="43"/>
      <c r="I109" s="140"/>
      <c r="J109" s="43"/>
      <c r="K109" s="43"/>
      <c r="L109" s="47"/>
      <c r="M109" s="237"/>
      <c r="N109" s="238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160</v>
      </c>
      <c r="AU109" s="19" t="s">
        <v>90</v>
      </c>
    </row>
    <row r="110" s="13" customFormat="1">
      <c r="A110" s="13"/>
      <c r="B110" s="239"/>
      <c r="C110" s="240"/>
      <c r="D110" s="235" t="s">
        <v>162</v>
      </c>
      <c r="E110" s="241" t="s">
        <v>35</v>
      </c>
      <c r="F110" s="242" t="s">
        <v>181</v>
      </c>
      <c r="G110" s="240"/>
      <c r="H110" s="243">
        <v>89.099999999999994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162</v>
      </c>
      <c r="AU110" s="249" t="s">
        <v>90</v>
      </c>
      <c r="AV110" s="13" t="s">
        <v>90</v>
      </c>
      <c r="AW110" s="13" t="s">
        <v>41</v>
      </c>
      <c r="AX110" s="13" t="s">
        <v>80</v>
      </c>
      <c r="AY110" s="249" t="s">
        <v>151</v>
      </c>
    </row>
    <row r="111" s="13" customFormat="1">
      <c r="A111" s="13"/>
      <c r="B111" s="239"/>
      <c r="C111" s="240"/>
      <c r="D111" s="235" t="s">
        <v>162</v>
      </c>
      <c r="E111" s="241" t="s">
        <v>35</v>
      </c>
      <c r="F111" s="242" t="s">
        <v>182</v>
      </c>
      <c r="G111" s="240"/>
      <c r="H111" s="243">
        <v>3.6000000000000001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162</v>
      </c>
      <c r="AU111" s="249" t="s">
        <v>90</v>
      </c>
      <c r="AV111" s="13" t="s">
        <v>90</v>
      </c>
      <c r="AW111" s="13" t="s">
        <v>41</v>
      </c>
      <c r="AX111" s="13" t="s">
        <v>80</v>
      </c>
      <c r="AY111" s="249" t="s">
        <v>151</v>
      </c>
    </row>
    <row r="112" s="13" customFormat="1">
      <c r="A112" s="13"/>
      <c r="B112" s="239"/>
      <c r="C112" s="240"/>
      <c r="D112" s="235" t="s">
        <v>162</v>
      </c>
      <c r="E112" s="241" t="s">
        <v>35</v>
      </c>
      <c r="F112" s="242" t="s">
        <v>183</v>
      </c>
      <c r="G112" s="240"/>
      <c r="H112" s="243">
        <v>3.6000000000000001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162</v>
      </c>
      <c r="AU112" s="249" t="s">
        <v>90</v>
      </c>
      <c r="AV112" s="13" t="s">
        <v>90</v>
      </c>
      <c r="AW112" s="13" t="s">
        <v>41</v>
      </c>
      <c r="AX112" s="13" t="s">
        <v>80</v>
      </c>
      <c r="AY112" s="249" t="s">
        <v>151</v>
      </c>
    </row>
    <row r="113" s="13" customFormat="1">
      <c r="A113" s="13"/>
      <c r="B113" s="239"/>
      <c r="C113" s="240"/>
      <c r="D113" s="235" t="s">
        <v>162</v>
      </c>
      <c r="E113" s="241" t="s">
        <v>35</v>
      </c>
      <c r="F113" s="242" t="s">
        <v>184</v>
      </c>
      <c r="G113" s="240"/>
      <c r="H113" s="243">
        <v>58.299999999999997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162</v>
      </c>
      <c r="AU113" s="249" t="s">
        <v>90</v>
      </c>
      <c r="AV113" s="13" t="s">
        <v>90</v>
      </c>
      <c r="AW113" s="13" t="s">
        <v>41</v>
      </c>
      <c r="AX113" s="13" t="s">
        <v>80</v>
      </c>
      <c r="AY113" s="249" t="s">
        <v>151</v>
      </c>
    </row>
    <row r="114" s="13" customFormat="1">
      <c r="A114" s="13"/>
      <c r="B114" s="239"/>
      <c r="C114" s="240"/>
      <c r="D114" s="235" t="s">
        <v>162</v>
      </c>
      <c r="E114" s="241" t="s">
        <v>35</v>
      </c>
      <c r="F114" s="242" t="s">
        <v>185</v>
      </c>
      <c r="G114" s="240"/>
      <c r="H114" s="243">
        <v>3.6000000000000001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162</v>
      </c>
      <c r="AU114" s="249" t="s">
        <v>90</v>
      </c>
      <c r="AV114" s="13" t="s">
        <v>90</v>
      </c>
      <c r="AW114" s="13" t="s">
        <v>41</v>
      </c>
      <c r="AX114" s="13" t="s">
        <v>80</v>
      </c>
      <c r="AY114" s="249" t="s">
        <v>151</v>
      </c>
    </row>
    <row r="115" s="13" customFormat="1">
      <c r="A115" s="13"/>
      <c r="B115" s="239"/>
      <c r="C115" s="240"/>
      <c r="D115" s="235" t="s">
        <v>162</v>
      </c>
      <c r="E115" s="241" t="s">
        <v>35</v>
      </c>
      <c r="F115" s="242" t="s">
        <v>186</v>
      </c>
      <c r="G115" s="240"/>
      <c r="H115" s="243">
        <v>124.8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162</v>
      </c>
      <c r="AU115" s="249" t="s">
        <v>90</v>
      </c>
      <c r="AV115" s="13" t="s">
        <v>90</v>
      </c>
      <c r="AW115" s="13" t="s">
        <v>41</v>
      </c>
      <c r="AX115" s="13" t="s">
        <v>80</v>
      </c>
      <c r="AY115" s="249" t="s">
        <v>151</v>
      </c>
    </row>
    <row r="116" s="13" customFormat="1">
      <c r="A116" s="13"/>
      <c r="B116" s="239"/>
      <c r="C116" s="240"/>
      <c r="D116" s="235" t="s">
        <v>162</v>
      </c>
      <c r="E116" s="241" t="s">
        <v>35</v>
      </c>
      <c r="F116" s="242" t="s">
        <v>187</v>
      </c>
      <c r="G116" s="240"/>
      <c r="H116" s="243">
        <v>2.7999999999999998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162</v>
      </c>
      <c r="AU116" s="249" t="s">
        <v>90</v>
      </c>
      <c r="AV116" s="13" t="s">
        <v>90</v>
      </c>
      <c r="AW116" s="13" t="s">
        <v>41</v>
      </c>
      <c r="AX116" s="13" t="s">
        <v>80</v>
      </c>
      <c r="AY116" s="249" t="s">
        <v>151</v>
      </c>
    </row>
    <row r="117" s="13" customFormat="1">
      <c r="A117" s="13"/>
      <c r="B117" s="239"/>
      <c r="C117" s="240"/>
      <c r="D117" s="235" t="s">
        <v>162</v>
      </c>
      <c r="E117" s="241" t="s">
        <v>35</v>
      </c>
      <c r="F117" s="242" t="s">
        <v>188</v>
      </c>
      <c r="G117" s="240"/>
      <c r="H117" s="243">
        <v>100.09999999999999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162</v>
      </c>
      <c r="AU117" s="249" t="s">
        <v>90</v>
      </c>
      <c r="AV117" s="13" t="s">
        <v>90</v>
      </c>
      <c r="AW117" s="13" t="s">
        <v>41</v>
      </c>
      <c r="AX117" s="13" t="s">
        <v>80</v>
      </c>
      <c r="AY117" s="249" t="s">
        <v>151</v>
      </c>
    </row>
    <row r="118" s="13" customFormat="1">
      <c r="A118" s="13"/>
      <c r="B118" s="239"/>
      <c r="C118" s="240"/>
      <c r="D118" s="235" t="s">
        <v>162</v>
      </c>
      <c r="E118" s="241" t="s">
        <v>35</v>
      </c>
      <c r="F118" s="242" t="s">
        <v>189</v>
      </c>
      <c r="G118" s="240"/>
      <c r="H118" s="243">
        <v>2.7999999999999998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162</v>
      </c>
      <c r="AU118" s="249" t="s">
        <v>90</v>
      </c>
      <c r="AV118" s="13" t="s">
        <v>90</v>
      </c>
      <c r="AW118" s="13" t="s">
        <v>41</v>
      </c>
      <c r="AX118" s="13" t="s">
        <v>80</v>
      </c>
      <c r="AY118" s="249" t="s">
        <v>151</v>
      </c>
    </row>
    <row r="119" s="13" customFormat="1">
      <c r="A119" s="13"/>
      <c r="B119" s="239"/>
      <c r="C119" s="240"/>
      <c r="D119" s="235" t="s">
        <v>162</v>
      </c>
      <c r="E119" s="241" t="s">
        <v>35</v>
      </c>
      <c r="F119" s="242" t="s">
        <v>190</v>
      </c>
      <c r="G119" s="240"/>
      <c r="H119" s="243">
        <v>130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162</v>
      </c>
      <c r="AU119" s="249" t="s">
        <v>90</v>
      </c>
      <c r="AV119" s="13" t="s">
        <v>90</v>
      </c>
      <c r="AW119" s="13" t="s">
        <v>41</v>
      </c>
      <c r="AX119" s="13" t="s">
        <v>80</v>
      </c>
      <c r="AY119" s="249" t="s">
        <v>151</v>
      </c>
    </row>
    <row r="120" s="13" customFormat="1">
      <c r="A120" s="13"/>
      <c r="B120" s="239"/>
      <c r="C120" s="240"/>
      <c r="D120" s="235" t="s">
        <v>162</v>
      </c>
      <c r="E120" s="241" t="s">
        <v>35</v>
      </c>
      <c r="F120" s="242" t="s">
        <v>191</v>
      </c>
      <c r="G120" s="240"/>
      <c r="H120" s="243">
        <v>2.7999999999999998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162</v>
      </c>
      <c r="AU120" s="249" t="s">
        <v>90</v>
      </c>
      <c r="AV120" s="13" t="s">
        <v>90</v>
      </c>
      <c r="AW120" s="13" t="s">
        <v>41</v>
      </c>
      <c r="AX120" s="13" t="s">
        <v>80</v>
      </c>
      <c r="AY120" s="249" t="s">
        <v>151</v>
      </c>
    </row>
    <row r="121" s="13" customFormat="1">
      <c r="A121" s="13"/>
      <c r="B121" s="239"/>
      <c r="C121" s="240"/>
      <c r="D121" s="235" t="s">
        <v>162</v>
      </c>
      <c r="E121" s="241" t="s">
        <v>35</v>
      </c>
      <c r="F121" s="242" t="s">
        <v>192</v>
      </c>
      <c r="G121" s="240"/>
      <c r="H121" s="243">
        <v>85.799999999999997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162</v>
      </c>
      <c r="AU121" s="249" t="s">
        <v>90</v>
      </c>
      <c r="AV121" s="13" t="s">
        <v>90</v>
      </c>
      <c r="AW121" s="13" t="s">
        <v>41</v>
      </c>
      <c r="AX121" s="13" t="s">
        <v>80</v>
      </c>
      <c r="AY121" s="249" t="s">
        <v>151</v>
      </c>
    </row>
    <row r="122" s="13" customFormat="1">
      <c r="A122" s="13"/>
      <c r="B122" s="239"/>
      <c r="C122" s="240"/>
      <c r="D122" s="235" t="s">
        <v>162</v>
      </c>
      <c r="E122" s="241" t="s">
        <v>35</v>
      </c>
      <c r="F122" s="242" t="s">
        <v>193</v>
      </c>
      <c r="G122" s="240"/>
      <c r="H122" s="243">
        <v>5.7999999999999998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162</v>
      </c>
      <c r="AU122" s="249" t="s">
        <v>90</v>
      </c>
      <c r="AV122" s="13" t="s">
        <v>90</v>
      </c>
      <c r="AW122" s="13" t="s">
        <v>41</v>
      </c>
      <c r="AX122" s="13" t="s">
        <v>80</v>
      </c>
      <c r="AY122" s="249" t="s">
        <v>151</v>
      </c>
    </row>
    <row r="123" s="13" customFormat="1">
      <c r="A123" s="13"/>
      <c r="B123" s="239"/>
      <c r="C123" s="240"/>
      <c r="D123" s="235" t="s">
        <v>162</v>
      </c>
      <c r="E123" s="241" t="s">
        <v>35</v>
      </c>
      <c r="F123" s="242" t="s">
        <v>194</v>
      </c>
      <c r="G123" s="240"/>
      <c r="H123" s="243">
        <v>11.699999999999999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162</v>
      </c>
      <c r="AU123" s="249" t="s">
        <v>90</v>
      </c>
      <c r="AV123" s="13" t="s">
        <v>90</v>
      </c>
      <c r="AW123" s="13" t="s">
        <v>41</v>
      </c>
      <c r="AX123" s="13" t="s">
        <v>80</v>
      </c>
      <c r="AY123" s="249" t="s">
        <v>151</v>
      </c>
    </row>
    <row r="124" s="14" customFormat="1">
      <c r="A124" s="14"/>
      <c r="B124" s="250"/>
      <c r="C124" s="251"/>
      <c r="D124" s="235" t="s">
        <v>162</v>
      </c>
      <c r="E124" s="252" t="s">
        <v>35</v>
      </c>
      <c r="F124" s="253" t="s">
        <v>177</v>
      </c>
      <c r="G124" s="251"/>
      <c r="H124" s="254">
        <v>624.79999999999995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0" t="s">
        <v>162</v>
      </c>
      <c r="AU124" s="260" t="s">
        <v>90</v>
      </c>
      <c r="AV124" s="14" t="s">
        <v>158</v>
      </c>
      <c r="AW124" s="14" t="s">
        <v>41</v>
      </c>
      <c r="AX124" s="14" t="s">
        <v>88</v>
      </c>
      <c r="AY124" s="260" t="s">
        <v>151</v>
      </c>
    </row>
    <row r="125" s="2" customFormat="1" ht="16.5" customHeight="1">
      <c r="A125" s="41"/>
      <c r="B125" s="42"/>
      <c r="C125" s="222" t="s">
        <v>195</v>
      </c>
      <c r="D125" s="222" t="s">
        <v>153</v>
      </c>
      <c r="E125" s="223" t="s">
        <v>196</v>
      </c>
      <c r="F125" s="224" t="s">
        <v>197</v>
      </c>
      <c r="G125" s="225" t="s">
        <v>198</v>
      </c>
      <c r="H125" s="226">
        <v>80</v>
      </c>
      <c r="I125" s="227"/>
      <c r="J125" s="228">
        <f>ROUND(I125*H125,2)</f>
        <v>0</v>
      </c>
      <c r="K125" s="224" t="s">
        <v>157</v>
      </c>
      <c r="L125" s="47"/>
      <c r="M125" s="229" t="s">
        <v>35</v>
      </c>
      <c r="N125" s="230" t="s">
        <v>51</v>
      </c>
      <c r="O125" s="87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33" t="s">
        <v>158</v>
      </c>
      <c r="AT125" s="233" t="s">
        <v>153</v>
      </c>
      <c r="AU125" s="233" t="s">
        <v>90</v>
      </c>
      <c r="AY125" s="19" t="s">
        <v>151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88</v>
      </c>
      <c r="BK125" s="234">
        <f>ROUND(I125*H125,2)</f>
        <v>0</v>
      </c>
      <c r="BL125" s="19" t="s">
        <v>158</v>
      </c>
      <c r="BM125" s="233" t="s">
        <v>199</v>
      </c>
    </row>
    <row r="126" s="2" customFormat="1">
      <c r="A126" s="41"/>
      <c r="B126" s="42"/>
      <c r="C126" s="43"/>
      <c r="D126" s="235" t="s">
        <v>160</v>
      </c>
      <c r="E126" s="43"/>
      <c r="F126" s="236" t="s">
        <v>200</v>
      </c>
      <c r="G126" s="43"/>
      <c r="H126" s="43"/>
      <c r="I126" s="140"/>
      <c r="J126" s="43"/>
      <c r="K126" s="43"/>
      <c r="L126" s="47"/>
      <c r="M126" s="237"/>
      <c r="N126" s="238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160</v>
      </c>
      <c r="AU126" s="19" t="s">
        <v>90</v>
      </c>
    </row>
    <row r="127" s="15" customFormat="1">
      <c r="A127" s="15"/>
      <c r="B127" s="261"/>
      <c r="C127" s="262"/>
      <c r="D127" s="235" t="s">
        <v>162</v>
      </c>
      <c r="E127" s="263" t="s">
        <v>35</v>
      </c>
      <c r="F127" s="264" t="s">
        <v>201</v>
      </c>
      <c r="G127" s="262"/>
      <c r="H127" s="263" t="s">
        <v>35</v>
      </c>
      <c r="I127" s="265"/>
      <c r="J127" s="262"/>
      <c r="K127" s="262"/>
      <c r="L127" s="266"/>
      <c r="M127" s="267"/>
      <c r="N127" s="268"/>
      <c r="O127" s="268"/>
      <c r="P127" s="268"/>
      <c r="Q127" s="268"/>
      <c r="R127" s="268"/>
      <c r="S127" s="268"/>
      <c r="T127" s="26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0" t="s">
        <v>162</v>
      </c>
      <c r="AU127" s="270" t="s">
        <v>90</v>
      </c>
      <c r="AV127" s="15" t="s">
        <v>88</v>
      </c>
      <c r="AW127" s="15" t="s">
        <v>41</v>
      </c>
      <c r="AX127" s="15" t="s">
        <v>80</v>
      </c>
      <c r="AY127" s="270" t="s">
        <v>151</v>
      </c>
    </row>
    <row r="128" s="13" customFormat="1">
      <c r="A128" s="13"/>
      <c r="B128" s="239"/>
      <c r="C128" s="240"/>
      <c r="D128" s="235" t="s">
        <v>162</v>
      </c>
      <c r="E128" s="241" t="s">
        <v>35</v>
      </c>
      <c r="F128" s="242" t="s">
        <v>202</v>
      </c>
      <c r="G128" s="240"/>
      <c r="H128" s="243">
        <v>60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162</v>
      </c>
      <c r="AU128" s="249" t="s">
        <v>90</v>
      </c>
      <c r="AV128" s="13" t="s">
        <v>90</v>
      </c>
      <c r="AW128" s="13" t="s">
        <v>41</v>
      </c>
      <c r="AX128" s="13" t="s">
        <v>80</v>
      </c>
      <c r="AY128" s="249" t="s">
        <v>151</v>
      </c>
    </row>
    <row r="129" s="13" customFormat="1">
      <c r="A129" s="13"/>
      <c r="B129" s="239"/>
      <c r="C129" s="240"/>
      <c r="D129" s="235" t="s">
        <v>162</v>
      </c>
      <c r="E129" s="241" t="s">
        <v>35</v>
      </c>
      <c r="F129" s="242" t="s">
        <v>203</v>
      </c>
      <c r="G129" s="240"/>
      <c r="H129" s="243">
        <v>20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162</v>
      </c>
      <c r="AU129" s="249" t="s">
        <v>90</v>
      </c>
      <c r="AV129" s="13" t="s">
        <v>90</v>
      </c>
      <c r="AW129" s="13" t="s">
        <v>41</v>
      </c>
      <c r="AX129" s="13" t="s">
        <v>80</v>
      </c>
      <c r="AY129" s="249" t="s">
        <v>151</v>
      </c>
    </row>
    <row r="130" s="14" customFormat="1">
      <c r="A130" s="14"/>
      <c r="B130" s="250"/>
      <c r="C130" s="251"/>
      <c r="D130" s="235" t="s">
        <v>162</v>
      </c>
      <c r="E130" s="252" t="s">
        <v>35</v>
      </c>
      <c r="F130" s="253" t="s">
        <v>177</v>
      </c>
      <c r="G130" s="251"/>
      <c r="H130" s="254">
        <v>80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162</v>
      </c>
      <c r="AU130" s="260" t="s">
        <v>90</v>
      </c>
      <c r="AV130" s="14" t="s">
        <v>158</v>
      </c>
      <c r="AW130" s="14" t="s">
        <v>41</v>
      </c>
      <c r="AX130" s="14" t="s">
        <v>88</v>
      </c>
      <c r="AY130" s="260" t="s">
        <v>151</v>
      </c>
    </row>
    <row r="131" s="2" customFormat="1" ht="24" customHeight="1">
      <c r="A131" s="41"/>
      <c r="B131" s="42"/>
      <c r="C131" s="222" t="s">
        <v>158</v>
      </c>
      <c r="D131" s="222" t="s">
        <v>153</v>
      </c>
      <c r="E131" s="223" t="s">
        <v>204</v>
      </c>
      <c r="F131" s="224" t="s">
        <v>205</v>
      </c>
      <c r="G131" s="225" t="s">
        <v>206</v>
      </c>
      <c r="H131" s="226">
        <v>8</v>
      </c>
      <c r="I131" s="227"/>
      <c r="J131" s="228">
        <f>ROUND(I131*H131,2)</f>
        <v>0</v>
      </c>
      <c r="K131" s="224" t="s">
        <v>157</v>
      </c>
      <c r="L131" s="47"/>
      <c r="M131" s="229" t="s">
        <v>35</v>
      </c>
      <c r="N131" s="230" t="s">
        <v>51</v>
      </c>
      <c r="O131" s="87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33" t="s">
        <v>158</v>
      </c>
      <c r="AT131" s="233" t="s">
        <v>153</v>
      </c>
      <c r="AU131" s="233" t="s">
        <v>90</v>
      </c>
      <c r="AY131" s="19" t="s">
        <v>151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88</v>
      </c>
      <c r="BK131" s="234">
        <f>ROUND(I131*H131,2)</f>
        <v>0</v>
      </c>
      <c r="BL131" s="19" t="s">
        <v>158</v>
      </c>
      <c r="BM131" s="233" t="s">
        <v>207</v>
      </c>
    </row>
    <row r="132" s="2" customFormat="1">
      <c r="A132" s="41"/>
      <c r="B132" s="42"/>
      <c r="C132" s="43"/>
      <c r="D132" s="235" t="s">
        <v>160</v>
      </c>
      <c r="E132" s="43"/>
      <c r="F132" s="236" t="s">
        <v>208</v>
      </c>
      <c r="G132" s="43"/>
      <c r="H132" s="43"/>
      <c r="I132" s="140"/>
      <c r="J132" s="43"/>
      <c r="K132" s="43"/>
      <c r="L132" s="47"/>
      <c r="M132" s="237"/>
      <c r="N132" s="238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160</v>
      </c>
      <c r="AU132" s="19" t="s">
        <v>90</v>
      </c>
    </row>
    <row r="133" s="15" customFormat="1">
      <c r="A133" s="15"/>
      <c r="B133" s="261"/>
      <c r="C133" s="262"/>
      <c r="D133" s="235" t="s">
        <v>162</v>
      </c>
      <c r="E133" s="263" t="s">
        <v>35</v>
      </c>
      <c r="F133" s="264" t="s">
        <v>201</v>
      </c>
      <c r="G133" s="262"/>
      <c r="H133" s="263" t="s">
        <v>35</v>
      </c>
      <c r="I133" s="265"/>
      <c r="J133" s="262"/>
      <c r="K133" s="262"/>
      <c r="L133" s="266"/>
      <c r="M133" s="267"/>
      <c r="N133" s="268"/>
      <c r="O133" s="268"/>
      <c r="P133" s="268"/>
      <c r="Q133" s="268"/>
      <c r="R133" s="268"/>
      <c r="S133" s="268"/>
      <c r="T133" s="26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0" t="s">
        <v>162</v>
      </c>
      <c r="AU133" s="270" t="s">
        <v>90</v>
      </c>
      <c r="AV133" s="15" t="s">
        <v>88</v>
      </c>
      <c r="AW133" s="15" t="s">
        <v>41</v>
      </c>
      <c r="AX133" s="15" t="s">
        <v>80</v>
      </c>
      <c r="AY133" s="270" t="s">
        <v>151</v>
      </c>
    </row>
    <row r="134" s="13" customFormat="1">
      <c r="A134" s="13"/>
      <c r="B134" s="239"/>
      <c r="C134" s="240"/>
      <c r="D134" s="235" t="s">
        <v>162</v>
      </c>
      <c r="E134" s="241" t="s">
        <v>35</v>
      </c>
      <c r="F134" s="242" t="s">
        <v>209</v>
      </c>
      <c r="G134" s="240"/>
      <c r="H134" s="243">
        <v>8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162</v>
      </c>
      <c r="AU134" s="249" t="s">
        <v>90</v>
      </c>
      <c r="AV134" s="13" t="s">
        <v>90</v>
      </c>
      <c r="AW134" s="13" t="s">
        <v>41</v>
      </c>
      <c r="AX134" s="13" t="s">
        <v>88</v>
      </c>
      <c r="AY134" s="249" t="s">
        <v>151</v>
      </c>
    </row>
    <row r="135" s="2" customFormat="1" ht="48" customHeight="1">
      <c r="A135" s="41"/>
      <c r="B135" s="42"/>
      <c r="C135" s="222" t="s">
        <v>210</v>
      </c>
      <c r="D135" s="222" t="s">
        <v>153</v>
      </c>
      <c r="E135" s="223" t="s">
        <v>211</v>
      </c>
      <c r="F135" s="224" t="s">
        <v>212</v>
      </c>
      <c r="G135" s="225" t="s">
        <v>213</v>
      </c>
      <c r="H135" s="226">
        <v>24.5</v>
      </c>
      <c r="I135" s="227"/>
      <c r="J135" s="228">
        <f>ROUND(I135*H135,2)</f>
        <v>0</v>
      </c>
      <c r="K135" s="224" t="s">
        <v>157</v>
      </c>
      <c r="L135" s="47"/>
      <c r="M135" s="229" t="s">
        <v>35</v>
      </c>
      <c r="N135" s="230" t="s">
        <v>51</v>
      </c>
      <c r="O135" s="87"/>
      <c r="P135" s="231">
        <f>O135*H135</f>
        <v>0</v>
      </c>
      <c r="Q135" s="231">
        <v>0.0086767000000000007</v>
      </c>
      <c r="R135" s="231">
        <f>Q135*H135</f>
        <v>0.21257915000000002</v>
      </c>
      <c r="S135" s="231">
        <v>0</v>
      </c>
      <c r="T135" s="232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33" t="s">
        <v>158</v>
      </c>
      <c r="AT135" s="233" t="s">
        <v>153</v>
      </c>
      <c r="AU135" s="233" t="s">
        <v>90</v>
      </c>
      <c r="AY135" s="19" t="s">
        <v>151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9" t="s">
        <v>88</v>
      </c>
      <c r="BK135" s="234">
        <f>ROUND(I135*H135,2)</f>
        <v>0</v>
      </c>
      <c r="BL135" s="19" t="s">
        <v>158</v>
      </c>
      <c r="BM135" s="233" t="s">
        <v>214</v>
      </c>
    </row>
    <row r="136" s="2" customFormat="1">
      <c r="A136" s="41"/>
      <c r="B136" s="42"/>
      <c r="C136" s="43"/>
      <c r="D136" s="235" t="s">
        <v>160</v>
      </c>
      <c r="E136" s="43"/>
      <c r="F136" s="236" t="s">
        <v>215</v>
      </c>
      <c r="G136" s="43"/>
      <c r="H136" s="43"/>
      <c r="I136" s="140"/>
      <c r="J136" s="43"/>
      <c r="K136" s="43"/>
      <c r="L136" s="47"/>
      <c r="M136" s="237"/>
      <c r="N136" s="238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160</v>
      </c>
      <c r="AU136" s="19" t="s">
        <v>90</v>
      </c>
    </row>
    <row r="137" s="15" customFormat="1">
      <c r="A137" s="15"/>
      <c r="B137" s="261"/>
      <c r="C137" s="262"/>
      <c r="D137" s="235" t="s">
        <v>162</v>
      </c>
      <c r="E137" s="263" t="s">
        <v>35</v>
      </c>
      <c r="F137" s="264" t="s">
        <v>216</v>
      </c>
      <c r="G137" s="262"/>
      <c r="H137" s="263" t="s">
        <v>35</v>
      </c>
      <c r="I137" s="265"/>
      <c r="J137" s="262"/>
      <c r="K137" s="262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162</v>
      </c>
      <c r="AU137" s="270" t="s">
        <v>90</v>
      </c>
      <c r="AV137" s="15" t="s">
        <v>88</v>
      </c>
      <c r="AW137" s="15" t="s">
        <v>41</v>
      </c>
      <c r="AX137" s="15" t="s">
        <v>80</v>
      </c>
      <c r="AY137" s="270" t="s">
        <v>151</v>
      </c>
    </row>
    <row r="138" s="13" customFormat="1">
      <c r="A138" s="13"/>
      <c r="B138" s="239"/>
      <c r="C138" s="240"/>
      <c r="D138" s="235" t="s">
        <v>162</v>
      </c>
      <c r="E138" s="241" t="s">
        <v>35</v>
      </c>
      <c r="F138" s="242" t="s">
        <v>217</v>
      </c>
      <c r="G138" s="240"/>
      <c r="H138" s="243">
        <v>2.2000000000000002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162</v>
      </c>
      <c r="AU138" s="249" t="s">
        <v>90</v>
      </c>
      <c r="AV138" s="13" t="s">
        <v>90</v>
      </c>
      <c r="AW138" s="13" t="s">
        <v>41</v>
      </c>
      <c r="AX138" s="13" t="s">
        <v>80</v>
      </c>
      <c r="AY138" s="249" t="s">
        <v>151</v>
      </c>
    </row>
    <row r="139" s="15" customFormat="1">
      <c r="A139" s="15"/>
      <c r="B139" s="261"/>
      <c r="C139" s="262"/>
      <c r="D139" s="235" t="s">
        <v>162</v>
      </c>
      <c r="E139" s="263" t="s">
        <v>35</v>
      </c>
      <c r="F139" s="264" t="s">
        <v>218</v>
      </c>
      <c r="G139" s="262"/>
      <c r="H139" s="263" t="s">
        <v>35</v>
      </c>
      <c r="I139" s="265"/>
      <c r="J139" s="262"/>
      <c r="K139" s="262"/>
      <c r="L139" s="266"/>
      <c r="M139" s="267"/>
      <c r="N139" s="268"/>
      <c r="O139" s="268"/>
      <c r="P139" s="268"/>
      <c r="Q139" s="268"/>
      <c r="R139" s="268"/>
      <c r="S139" s="268"/>
      <c r="T139" s="26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0" t="s">
        <v>162</v>
      </c>
      <c r="AU139" s="270" t="s">
        <v>90</v>
      </c>
      <c r="AV139" s="15" t="s">
        <v>88</v>
      </c>
      <c r="AW139" s="15" t="s">
        <v>41</v>
      </c>
      <c r="AX139" s="15" t="s">
        <v>80</v>
      </c>
      <c r="AY139" s="270" t="s">
        <v>151</v>
      </c>
    </row>
    <row r="140" s="13" customFormat="1">
      <c r="A140" s="13"/>
      <c r="B140" s="239"/>
      <c r="C140" s="240"/>
      <c r="D140" s="235" t="s">
        <v>162</v>
      </c>
      <c r="E140" s="241" t="s">
        <v>35</v>
      </c>
      <c r="F140" s="242" t="s">
        <v>219</v>
      </c>
      <c r="G140" s="240"/>
      <c r="H140" s="243">
        <v>4.4000000000000004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162</v>
      </c>
      <c r="AU140" s="249" t="s">
        <v>90</v>
      </c>
      <c r="AV140" s="13" t="s">
        <v>90</v>
      </c>
      <c r="AW140" s="13" t="s">
        <v>41</v>
      </c>
      <c r="AX140" s="13" t="s">
        <v>80</v>
      </c>
      <c r="AY140" s="249" t="s">
        <v>151</v>
      </c>
    </row>
    <row r="141" s="13" customFormat="1">
      <c r="A141" s="13"/>
      <c r="B141" s="239"/>
      <c r="C141" s="240"/>
      <c r="D141" s="235" t="s">
        <v>162</v>
      </c>
      <c r="E141" s="241" t="s">
        <v>35</v>
      </c>
      <c r="F141" s="242" t="s">
        <v>220</v>
      </c>
      <c r="G141" s="240"/>
      <c r="H141" s="243">
        <v>2.6000000000000001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162</v>
      </c>
      <c r="AU141" s="249" t="s">
        <v>90</v>
      </c>
      <c r="AV141" s="13" t="s">
        <v>90</v>
      </c>
      <c r="AW141" s="13" t="s">
        <v>41</v>
      </c>
      <c r="AX141" s="13" t="s">
        <v>80</v>
      </c>
      <c r="AY141" s="249" t="s">
        <v>151</v>
      </c>
    </row>
    <row r="142" s="15" customFormat="1">
      <c r="A142" s="15"/>
      <c r="B142" s="261"/>
      <c r="C142" s="262"/>
      <c r="D142" s="235" t="s">
        <v>162</v>
      </c>
      <c r="E142" s="263" t="s">
        <v>35</v>
      </c>
      <c r="F142" s="264" t="s">
        <v>221</v>
      </c>
      <c r="G142" s="262"/>
      <c r="H142" s="263" t="s">
        <v>35</v>
      </c>
      <c r="I142" s="265"/>
      <c r="J142" s="262"/>
      <c r="K142" s="262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162</v>
      </c>
      <c r="AU142" s="270" t="s">
        <v>90</v>
      </c>
      <c r="AV142" s="15" t="s">
        <v>88</v>
      </c>
      <c r="AW142" s="15" t="s">
        <v>41</v>
      </c>
      <c r="AX142" s="15" t="s">
        <v>80</v>
      </c>
      <c r="AY142" s="270" t="s">
        <v>151</v>
      </c>
    </row>
    <row r="143" s="13" customFormat="1">
      <c r="A143" s="13"/>
      <c r="B143" s="239"/>
      <c r="C143" s="240"/>
      <c r="D143" s="235" t="s">
        <v>162</v>
      </c>
      <c r="E143" s="241" t="s">
        <v>35</v>
      </c>
      <c r="F143" s="242" t="s">
        <v>222</v>
      </c>
      <c r="G143" s="240"/>
      <c r="H143" s="243">
        <v>8.8000000000000007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162</v>
      </c>
      <c r="AU143" s="249" t="s">
        <v>90</v>
      </c>
      <c r="AV143" s="13" t="s">
        <v>90</v>
      </c>
      <c r="AW143" s="13" t="s">
        <v>41</v>
      </c>
      <c r="AX143" s="13" t="s">
        <v>80</v>
      </c>
      <c r="AY143" s="249" t="s">
        <v>151</v>
      </c>
    </row>
    <row r="144" s="13" customFormat="1">
      <c r="A144" s="13"/>
      <c r="B144" s="239"/>
      <c r="C144" s="240"/>
      <c r="D144" s="235" t="s">
        <v>162</v>
      </c>
      <c r="E144" s="241" t="s">
        <v>35</v>
      </c>
      <c r="F144" s="242" t="s">
        <v>223</v>
      </c>
      <c r="G144" s="240"/>
      <c r="H144" s="243">
        <v>6.5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162</v>
      </c>
      <c r="AU144" s="249" t="s">
        <v>90</v>
      </c>
      <c r="AV144" s="13" t="s">
        <v>90</v>
      </c>
      <c r="AW144" s="13" t="s">
        <v>41</v>
      </c>
      <c r="AX144" s="13" t="s">
        <v>80</v>
      </c>
      <c r="AY144" s="249" t="s">
        <v>151</v>
      </c>
    </row>
    <row r="145" s="14" customFormat="1">
      <c r="A145" s="14"/>
      <c r="B145" s="250"/>
      <c r="C145" s="251"/>
      <c r="D145" s="235" t="s">
        <v>162</v>
      </c>
      <c r="E145" s="252" t="s">
        <v>35</v>
      </c>
      <c r="F145" s="253" t="s">
        <v>177</v>
      </c>
      <c r="G145" s="251"/>
      <c r="H145" s="254">
        <v>24.5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162</v>
      </c>
      <c r="AU145" s="260" t="s">
        <v>90</v>
      </c>
      <c r="AV145" s="14" t="s">
        <v>158</v>
      </c>
      <c r="AW145" s="14" t="s">
        <v>41</v>
      </c>
      <c r="AX145" s="14" t="s">
        <v>88</v>
      </c>
      <c r="AY145" s="260" t="s">
        <v>151</v>
      </c>
    </row>
    <row r="146" s="2" customFormat="1" ht="48" customHeight="1">
      <c r="A146" s="41"/>
      <c r="B146" s="42"/>
      <c r="C146" s="222" t="s">
        <v>224</v>
      </c>
      <c r="D146" s="222" t="s">
        <v>153</v>
      </c>
      <c r="E146" s="223" t="s">
        <v>225</v>
      </c>
      <c r="F146" s="224" t="s">
        <v>226</v>
      </c>
      <c r="G146" s="225" t="s">
        <v>213</v>
      </c>
      <c r="H146" s="226">
        <v>3.7000000000000002</v>
      </c>
      <c r="I146" s="227"/>
      <c r="J146" s="228">
        <f>ROUND(I146*H146,2)</f>
        <v>0</v>
      </c>
      <c r="K146" s="224" t="s">
        <v>157</v>
      </c>
      <c r="L146" s="47"/>
      <c r="M146" s="229" t="s">
        <v>35</v>
      </c>
      <c r="N146" s="230" t="s">
        <v>51</v>
      </c>
      <c r="O146" s="87"/>
      <c r="P146" s="231">
        <f>O146*H146</f>
        <v>0</v>
      </c>
      <c r="Q146" s="231">
        <v>0.036904300000000001</v>
      </c>
      <c r="R146" s="231">
        <f>Q146*H146</f>
        <v>0.13654591000000002</v>
      </c>
      <c r="S146" s="231">
        <v>0</v>
      </c>
      <c r="T146" s="232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33" t="s">
        <v>158</v>
      </c>
      <c r="AT146" s="233" t="s">
        <v>153</v>
      </c>
      <c r="AU146" s="233" t="s">
        <v>90</v>
      </c>
      <c r="AY146" s="19" t="s">
        <v>151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9" t="s">
        <v>88</v>
      </c>
      <c r="BK146" s="234">
        <f>ROUND(I146*H146,2)</f>
        <v>0</v>
      </c>
      <c r="BL146" s="19" t="s">
        <v>158</v>
      </c>
      <c r="BM146" s="233" t="s">
        <v>227</v>
      </c>
    </row>
    <row r="147" s="2" customFormat="1">
      <c r="A147" s="41"/>
      <c r="B147" s="42"/>
      <c r="C147" s="43"/>
      <c r="D147" s="235" t="s">
        <v>160</v>
      </c>
      <c r="E147" s="43"/>
      <c r="F147" s="236" t="s">
        <v>215</v>
      </c>
      <c r="G147" s="43"/>
      <c r="H147" s="43"/>
      <c r="I147" s="140"/>
      <c r="J147" s="43"/>
      <c r="K147" s="43"/>
      <c r="L147" s="47"/>
      <c r="M147" s="237"/>
      <c r="N147" s="238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160</v>
      </c>
      <c r="AU147" s="19" t="s">
        <v>90</v>
      </c>
    </row>
    <row r="148" s="15" customFormat="1">
      <c r="A148" s="15"/>
      <c r="B148" s="261"/>
      <c r="C148" s="262"/>
      <c r="D148" s="235" t="s">
        <v>162</v>
      </c>
      <c r="E148" s="263" t="s">
        <v>35</v>
      </c>
      <c r="F148" s="264" t="s">
        <v>228</v>
      </c>
      <c r="G148" s="262"/>
      <c r="H148" s="263" t="s">
        <v>35</v>
      </c>
      <c r="I148" s="265"/>
      <c r="J148" s="262"/>
      <c r="K148" s="262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162</v>
      </c>
      <c r="AU148" s="270" t="s">
        <v>90</v>
      </c>
      <c r="AV148" s="15" t="s">
        <v>88</v>
      </c>
      <c r="AW148" s="15" t="s">
        <v>41</v>
      </c>
      <c r="AX148" s="15" t="s">
        <v>80</v>
      </c>
      <c r="AY148" s="270" t="s">
        <v>151</v>
      </c>
    </row>
    <row r="149" s="13" customFormat="1">
      <c r="A149" s="13"/>
      <c r="B149" s="239"/>
      <c r="C149" s="240"/>
      <c r="D149" s="235" t="s">
        <v>162</v>
      </c>
      <c r="E149" s="241" t="s">
        <v>35</v>
      </c>
      <c r="F149" s="242" t="s">
        <v>229</v>
      </c>
      <c r="G149" s="240"/>
      <c r="H149" s="243">
        <v>1.1000000000000001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162</v>
      </c>
      <c r="AU149" s="249" t="s">
        <v>90</v>
      </c>
      <c r="AV149" s="13" t="s">
        <v>90</v>
      </c>
      <c r="AW149" s="13" t="s">
        <v>41</v>
      </c>
      <c r="AX149" s="13" t="s">
        <v>80</v>
      </c>
      <c r="AY149" s="249" t="s">
        <v>151</v>
      </c>
    </row>
    <row r="150" s="13" customFormat="1">
      <c r="A150" s="13"/>
      <c r="B150" s="239"/>
      <c r="C150" s="240"/>
      <c r="D150" s="235" t="s">
        <v>162</v>
      </c>
      <c r="E150" s="241" t="s">
        <v>35</v>
      </c>
      <c r="F150" s="242" t="s">
        <v>220</v>
      </c>
      <c r="G150" s="240"/>
      <c r="H150" s="243">
        <v>2.6000000000000001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162</v>
      </c>
      <c r="AU150" s="249" t="s">
        <v>90</v>
      </c>
      <c r="AV150" s="13" t="s">
        <v>90</v>
      </c>
      <c r="AW150" s="13" t="s">
        <v>41</v>
      </c>
      <c r="AX150" s="13" t="s">
        <v>80</v>
      </c>
      <c r="AY150" s="249" t="s">
        <v>151</v>
      </c>
    </row>
    <row r="151" s="14" customFormat="1">
      <c r="A151" s="14"/>
      <c r="B151" s="250"/>
      <c r="C151" s="251"/>
      <c r="D151" s="235" t="s">
        <v>162</v>
      </c>
      <c r="E151" s="252" t="s">
        <v>35</v>
      </c>
      <c r="F151" s="253" t="s">
        <v>177</v>
      </c>
      <c r="G151" s="251"/>
      <c r="H151" s="254">
        <v>3.7000000000000002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162</v>
      </c>
      <c r="AU151" s="260" t="s">
        <v>90</v>
      </c>
      <c r="AV151" s="14" t="s">
        <v>158</v>
      </c>
      <c r="AW151" s="14" t="s">
        <v>41</v>
      </c>
      <c r="AX151" s="14" t="s">
        <v>88</v>
      </c>
      <c r="AY151" s="260" t="s">
        <v>151</v>
      </c>
    </row>
    <row r="152" s="2" customFormat="1" ht="24" customHeight="1">
      <c r="A152" s="41"/>
      <c r="B152" s="42"/>
      <c r="C152" s="222" t="s">
        <v>230</v>
      </c>
      <c r="D152" s="222" t="s">
        <v>153</v>
      </c>
      <c r="E152" s="223" t="s">
        <v>231</v>
      </c>
      <c r="F152" s="224" t="s">
        <v>232</v>
      </c>
      <c r="G152" s="225" t="s">
        <v>213</v>
      </c>
      <c r="H152" s="226">
        <v>564</v>
      </c>
      <c r="I152" s="227"/>
      <c r="J152" s="228">
        <f>ROUND(I152*H152,2)</f>
        <v>0</v>
      </c>
      <c r="K152" s="224" t="s">
        <v>157</v>
      </c>
      <c r="L152" s="47"/>
      <c r="M152" s="229" t="s">
        <v>35</v>
      </c>
      <c r="N152" s="230" t="s">
        <v>51</v>
      </c>
      <c r="O152" s="87"/>
      <c r="P152" s="231">
        <f>O152*H152</f>
        <v>0</v>
      </c>
      <c r="Q152" s="231">
        <v>0.00015323999999999999</v>
      </c>
      <c r="R152" s="231">
        <f>Q152*H152</f>
        <v>0.086427359999999995</v>
      </c>
      <c r="S152" s="231">
        <v>0</v>
      </c>
      <c r="T152" s="232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33" t="s">
        <v>158</v>
      </c>
      <c r="AT152" s="233" t="s">
        <v>153</v>
      </c>
      <c r="AU152" s="233" t="s">
        <v>90</v>
      </c>
      <c r="AY152" s="19" t="s">
        <v>151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9" t="s">
        <v>88</v>
      </c>
      <c r="BK152" s="234">
        <f>ROUND(I152*H152,2)</f>
        <v>0</v>
      </c>
      <c r="BL152" s="19" t="s">
        <v>158</v>
      </c>
      <c r="BM152" s="233" t="s">
        <v>233</v>
      </c>
    </row>
    <row r="153" s="2" customFormat="1">
      <c r="A153" s="41"/>
      <c r="B153" s="42"/>
      <c r="C153" s="43"/>
      <c r="D153" s="235" t="s">
        <v>160</v>
      </c>
      <c r="E153" s="43"/>
      <c r="F153" s="236" t="s">
        <v>234</v>
      </c>
      <c r="G153" s="43"/>
      <c r="H153" s="43"/>
      <c r="I153" s="140"/>
      <c r="J153" s="43"/>
      <c r="K153" s="43"/>
      <c r="L153" s="47"/>
      <c r="M153" s="237"/>
      <c r="N153" s="238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19" t="s">
        <v>160</v>
      </c>
      <c r="AU153" s="19" t="s">
        <v>90</v>
      </c>
    </row>
    <row r="154" s="15" customFormat="1">
      <c r="A154" s="15"/>
      <c r="B154" s="261"/>
      <c r="C154" s="262"/>
      <c r="D154" s="235" t="s">
        <v>162</v>
      </c>
      <c r="E154" s="263" t="s">
        <v>35</v>
      </c>
      <c r="F154" s="264" t="s">
        <v>235</v>
      </c>
      <c r="G154" s="262"/>
      <c r="H154" s="263" t="s">
        <v>35</v>
      </c>
      <c r="I154" s="265"/>
      <c r="J154" s="262"/>
      <c r="K154" s="262"/>
      <c r="L154" s="266"/>
      <c r="M154" s="267"/>
      <c r="N154" s="268"/>
      <c r="O154" s="268"/>
      <c r="P154" s="268"/>
      <c r="Q154" s="268"/>
      <c r="R154" s="268"/>
      <c r="S154" s="268"/>
      <c r="T154" s="26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0" t="s">
        <v>162</v>
      </c>
      <c r="AU154" s="270" t="s">
        <v>90</v>
      </c>
      <c r="AV154" s="15" t="s">
        <v>88</v>
      </c>
      <c r="AW154" s="15" t="s">
        <v>41</v>
      </c>
      <c r="AX154" s="15" t="s">
        <v>80</v>
      </c>
      <c r="AY154" s="270" t="s">
        <v>151</v>
      </c>
    </row>
    <row r="155" s="13" customFormat="1">
      <c r="A155" s="13"/>
      <c r="B155" s="239"/>
      <c r="C155" s="240"/>
      <c r="D155" s="235" t="s">
        <v>162</v>
      </c>
      <c r="E155" s="241" t="s">
        <v>35</v>
      </c>
      <c r="F155" s="242" t="s">
        <v>236</v>
      </c>
      <c r="G155" s="240"/>
      <c r="H155" s="243">
        <v>257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162</v>
      </c>
      <c r="AU155" s="249" t="s">
        <v>90</v>
      </c>
      <c r="AV155" s="13" t="s">
        <v>90</v>
      </c>
      <c r="AW155" s="13" t="s">
        <v>41</v>
      </c>
      <c r="AX155" s="13" t="s">
        <v>80</v>
      </c>
      <c r="AY155" s="249" t="s">
        <v>151</v>
      </c>
    </row>
    <row r="156" s="15" customFormat="1">
      <c r="A156" s="15"/>
      <c r="B156" s="261"/>
      <c r="C156" s="262"/>
      <c r="D156" s="235" t="s">
        <v>162</v>
      </c>
      <c r="E156" s="263" t="s">
        <v>35</v>
      </c>
      <c r="F156" s="264" t="s">
        <v>237</v>
      </c>
      <c r="G156" s="262"/>
      <c r="H156" s="263" t="s">
        <v>35</v>
      </c>
      <c r="I156" s="265"/>
      <c r="J156" s="262"/>
      <c r="K156" s="262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162</v>
      </c>
      <c r="AU156" s="270" t="s">
        <v>90</v>
      </c>
      <c r="AV156" s="15" t="s">
        <v>88</v>
      </c>
      <c r="AW156" s="15" t="s">
        <v>41</v>
      </c>
      <c r="AX156" s="15" t="s">
        <v>80</v>
      </c>
      <c r="AY156" s="270" t="s">
        <v>151</v>
      </c>
    </row>
    <row r="157" s="13" customFormat="1">
      <c r="A157" s="13"/>
      <c r="B157" s="239"/>
      <c r="C157" s="240"/>
      <c r="D157" s="235" t="s">
        <v>162</v>
      </c>
      <c r="E157" s="241" t="s">
        <v>35</v>
      </c>
      <c r="F157" s="242" t="s">
        <v>238</v>
      </c>
      <c r="G157" s="240"/>
      <c r="H157" s="243">
        <v>273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162</v>
      </c>
      <c r="AU157" s="249" t="s">
        <v>90</v>
      </c>
      <c r="AV157" s="13" t="s">
        <v>90</v>
      </c>
      <c r="AW157" s="13" t="s">
        <v>41</v>
      </c>
      <c r="AX157" s="13" t="s">
        <v>80</v>
      </c>
      <c r="AY157" s="249" t="s">
        <v>151</v>
      </c>
    </row>
    <row r="158" s="13" customFormat="1">
      <c r="A158" s="13"/>
      <c r="B158" s="239"/>
      <c r="C158" s="240"/>
      <c r="D158" s="235" t="s">
        <v>162</v>
      </c>
      <c r="E158" s="241" t="s">
        <v>35</v>
      </c>
      <c r="F158" s="242" t="s">
        <v>239</v>
      </c>
      <c r="G158" s="240"/>
      <c r="H158" s="243">
        <v>34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162</v>
      </c>
      <c r="AU158" s="249" t="s">
        <v>90</v>
      </c>
      <c r="AV158" s="13" t="s">
        <v>90</v>
      </c>
      <c r="AW158" s="13" t="s">
        <v>41</v>
      </c>
      <c r="AX158" s="13" t="s">
        <v>80</v>
      </c>
      <c r="AY158" s="249" t="s">
        <v>151</v>
      </c>
    </row>
    <row r="159" s="14" customFormat="1">
      <c r="A159" s="14"/>
      <c r="B159" s="250"/>
      <c r="C159" s="251"/>
      <c r="D159" s="235" t="s">
        <v>162</v>
      </c>
      <c r="E159" s="252" t="s">
        <v>35</v>
      </c>
      <c r="F159" s="253" t="s">
        <v>177</v>
      </c>
      <c r="G159" s="251"/>
      <c r="H159" s="254">
        <v>564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162</v>
      </c>
      <c r="AU159" s="260" t="s">
        <v>90</v>
      </c>
      <c r="AV159" s="14" t="s">
        <v>158</v>
      </c>
      <c r="AW159" s="14" t="s">
        <v>41</v>
      </c>
      <c r="AX159" s="14" t="s">
        <v>88</v>
      </c>
      <c r="AY159" s="260" t="s">
        <v>151</v>
      </c>
    </row>
    <row r="160" s="2" customFormat="1" ht="24" customHeight="1">
      <c r="A160" s="41"/>
      <c r="B160" s="42"/>
      <c r="C160" s="222" t="s">
        <v>107</v>
      </c>
      <c r="D160" s="222" t="s">
        <v>153</v>
      </c>
      <c r="E160" s="223" t="s">
        <v>240</v>
      </c>
      <c r="F160" s="224" t="s">
        <v>241</v>
      </c>
      <c r="G160" s="225" t="s">
        <v>213</v>
      </c>
      <c r="H160" s="226">
        <v>564</v>
      </c>
      <c r="I160" s="227"/>
      <c r="J160" s="228">
        <f>ROUND(I160*H160,2)</f>
        <v>0</v>
      </c>
      <c r="K160" s="224" t="s">
        <v>157</v>
      </c>
      <c r="L160" s="47"/>
      <c r="M160" s="229" t="s">
        <v>35</v>
      </c>
      <c r="N160" s="230" t="s">
        <v>51</v>
      </c>
      <c r="O160" s="8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33" t="s">
        <v>158</v>
      </c>
      <c r="AT160" s="233" t="s">
        <v>153</v>
      </c>
      <c r="AU160" s="233" t="s">
        <v>90</v>
      </c>
      <c r="AY160" s="19" t="s">
        <v>151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9" t="s">
        <v>88</v>
      </c>
      <c r="BK160" s="234">
        <f>ROUND(I160*H160,2)</f>
        <v>0</v>
      </c>
      <c r="BL160" s="19" t="s">
        <v>158</v>
      </c>
      <c r="BM160" s="233" t="s">
        <v>242</v>
      </c>
    </row>
    <row r="161" s="2" customFormat="1">
      <c r="A161" s="41"/>
      <c r="B161" s="42"/>
      <c r="C161" s="43"/>
      <c r="D161" s="235" t="s">
        <v>160</v>
      </c>
      <c r="E161" s="43"/>
      <c r="F161" s="236" t="s">
        <v>234</v>
      </c>
      <c r="G161" s="43"/>
      <c r="H161" s="43"/>
      <c r="I161" s="140"/>
      <c r="J161" s="43"/>
      <c r="K161" s="43"/>
      <c r="L161" s="47"/>
      <c r="M161" s="237"/>
      <c r="N161" s="238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160</v>
      </c>
      <c r="AU161" s="19" t="s">
        <v>90</v>
      </c>
    </row>
    <row r="162" s="15" customFormat="1">
      <c r="A162" s="15"/>
      <c r="B162" s="261"/>
      <c r="C162" s="262"/>
      <c r="D162" s="235" t="s">
        <v>162</v>
      </c>
      <c r="E162" s="263" t="s">
        <v>35</v>
      </c>
      <c r="F162" s="264" t="s">
        <v>235</v>
      </c>
      <c r="G162" s="262"/>
      <c r="H162" s="263" t="s">
        <v>35</v>
      </c>
      <c r="I162" s="265"/>
      <c r="J162" s="262"/>
      <c r="K162" s="262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162</v>
      </c>
      <c r="AU162" s="270" t="s">
        <v>90</v>
      </c>
      <c r="AV162" s="15" t="s">
        <v>88</v>
      </c>
      <c r="AW162" s="15" t="s">
        <v>41</v>
      </c>
      <c r="AX162" s="15" t="s">
        <v>80</v>
      </c>
      <c r="AY162" s="270" t="s">
        <v>151</v>
      </c>
    </row>
    <row r="163" s="13" customFormat="1">
      <c r="A163" s="13"/>
      <c r="B163" s="239"/>
      <c r="C163" s="240"/>
      <c r="D163" s="235" t="s">
        <v>162</v>
      </c>
      <c r="E163" s="241" t="s">
        <v>35</v>
      </c>
      <c r="F163" s="242" t="s">
        <v>236</v>
      </c>
      <c r="G163" s="240"/>
      <c r="H163" s="243">
        <v>257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162</v>
      </c>
      <c r="AU163" s="249" t="s">
        <v>90</v>
      </c>
      <c r="AV163" s="13" t="s">
        <v>90</v>
      </c>
      <c r="AW163" s="13" t="s">
        <v>41</v>
      </c>
      <c r="AX163" s="13" t="s">
        <v>80</v>
      </c>
      <c r="AY163" s="249" t="s">
        <v>151</v>
      </c>
    </row>
    <row r="164" s="15" customFormat="1">
      <c r="A164" s="15"/>
      <c r="B164" s="261"/>
      <c r="C164" s="262"/>
      <c r="D164" s="235" t="s">
        <v>162</v>
      </c>
      <c r="E164" s="263" t="s">
        <v>35</v>
      </c>
      <c r="F164" s="264" t="s">
        <v>237</v>
      </c>
      <c r="G164" s="262"/>
      <c r="H164" s="263" t="s">
        <v>35</v>
      </c>
      <c r="I164" s="265"/>
      <c r="J164" s="262"/>
      <c r="K164" s="262"/>
      <c r="L164" s="266"/>
      <c r="M164" s="267"/>
      <c r="N164" s="268"/>
      <c r="O164" s="268"/>
      <c r="P164" s="268"/>
      <c r="Q164" s="268"/>
      <c r="R164" s="268"/>
      <c r="S164" s="268"/>
      <c r="T164" s="26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0" t="s">
        <v>162</v>
      </c>
      <c r="AU164" s="270" t="s">
        <v>90</v>
      </c>
      <c r="AV164" s="15" t="s">
        <v>88</v>
      </c>
      <c r="AW164" s="15" t="s">
        <v>41</v>
      </c>
      <c r="AX164" s="15" t="s">
        <v>80</v>
      </c>
      <c r="AY164" s="270" t="s">
        <v>151</v>
      </c>
    </row>
    <row r="165" s="13" customFormat="1">
      <c r="A165" s="13"/>
      <c r="B165" s="239"/>
      <c r="C165" s="240"/>
      <c r="D165" s="235" t="s">
        <v>162</v>
      </c>
      <c r="E165" s="241" t="s">
        <v>35</v>
      </c>
      <c r="F165" s="242" t="s">
        <v>238</v>
      </c>
      <c r="G165" s="240"/>
      <c r="H165" s="243">
        <v>273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162</v>
      </c>
      <c r="AU165" s="249" t="s">
        <v>90</v>
      </c>
      <c r="AV165" s="13" t="s">
        <v>90</v>
      </c>
      <c r="AW165" s="13" t="s">
        <v>41</v>
      </c>
      <c r="AX165" s="13" t="s">
        <v>80</v>
      </c>
      <c r="AY165" s="249" t="s">
        <v>151</v>
      </c>
    </row>
    <row r="166" s="13" customFormat="1">
      <c r="A166" s="13"/>
      <c r="B166" s="239"/>
      <c r="C166" s="240"/>
      <c r="D166" s="235" t="s">
        <v>162</v>
      </c>
      <c r="E166" s="241" t="s">
        <v>35</v>
      </c>
      <c r="F166" s="242" t="s">
        <v>239</v>
      </c>
      <c r="G166" s="240"/>
      <c r="H166" s="243">
        <v>34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162</v>
      </c>
      <c r="AU166" s="249" t="s">
        <v>90</v>
      </c>
      <c r="AV166" s="13" t="s">
        <v>90</v>
      </c>
      <c r="AW166" s="13" t="s">
        <v>41</v>
      </c>
      <c r="AX166" s="13" t="s">
        <v>80</v>
      </c>
      <c r="AY166" s="249" t="s">
        <v>151</v>
      </c>
    </row>
    <row r="167" s="14" customFormat="1">
      <c r="A167" s="14"/>
      <c r="B167" s="250"/>
      <c r="C167" s="251"/>
      <c r="D167" s="235" t="s">
        <v>162</v>
      </c>
      <c r="E167" s="252" t="s">
        <v>35</v>
      </c>
      <c r="F167" s="253" t="s">
        <v>177</v>
      </c>
      <c r="G167" s="251"/>
      <c r="H167" s="254">
        <v>564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162</v>
      </c>
      <c r="AU167" s="260" t="s">
        <v>90</v>
      </c>
      <c r="AV167" s="14" t="s">
        <v>158</v>
      </c>
      <c r="AW167" s="14" t="s">
        <v>41</v>
      </c>
      <c r="AX167" s="14" t="s">
        <v>88</v>
      </c>
      <c r="AY167" s="260" t="s">
        <v>151</v>
      </c>
    </row>
    <row r="168" s="2" customFormat="1" ht="16.5" customHeight="1">
      <c r="A168" s="41"/>
      <c r="B168" s="42"/>
      <c r="C168" s="222" t="s">
        <v>243</v>
      </c>
      <c r="D168" s="222" t="s">
        <v>153</v>
      </c>
      <c r="E168" s="223" t="s">
        <v>244</v>
      </c>
      <c r="F168" s="224" t="s">
        <v>245</v>
      </c>
      <c r="G168" s="225" t="s">
        <v>213</v>
      </c>
      <c r="H168" s="226">
        <v>37.5</v>
      </c>
      <c r="I168" s="227"/>
      <c r="J168" s="228">
        <f>ROUND(I168*H168,2)</f>
        <v>0</v>
      </c>
      <c r="K168" s="224" t="s">
        <v>157</v>
      </c>
      <c r="L168" s="47"/>
      <c r="M168" s="229" t="s">
        <v>35</v>
      </c>
      <c r="N168" s="230" t="s">
        <v>51</v>
      </c>
      <c r="O168" s="87"/>
      <c r="P168" s="231">
        <f>O168*H168</f>
        <v>0</v>
      </c>
      <c r="Q168" s="231">
        <v>0.011823999999999999</v>
      </c>
      <c r="R168" s="231">
        <f>Q168*H168</f>
        <v>0.44339999999999996</v>
      </c>
      <c r="S168" s="231">
        <v>0</v>
      </c>
      <c r="T168" s="232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33" t="s">
        <v>158</v>
      </c>
      <c r="AT168" s="233" t="s">
        <v>153</v>
      </c>
      <c r="AU168" s="233" t="s">
        <v>90</v>
      </c>
      <c r="AY168" s="19" t="s">
        <v>151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88</v>
      </c>
      <c r="BK168" s="234">
        <f>ROUND(I168*H168,2)</f>
        <v>0</v>
      </c>
      <c r="BL168" s="19" t="s">
        <v>158</v>
      </c>
      <c r="BM168" s="233" t="s">
        <v>246</v>
      </c>
    </row>
    <row r="169" s="2" customFormat="1">
      <c r="A169" s="41"/>
      <c r="B169" s="42"/>
      <c r="C169" s="43"/>
      <c r="D169" s="235" t="s">
        <v>160</v>
      </c>
      <c r="E169" s="43"/>
      <c r="F169" s="236" t="s">
        <v>234</v>
      </c>
      <c r="G169" s="43"/>
      <c r="H169" s="43"/>
      <c r="I169" s="140"/>
      <c r="J169" s="43"/>
      <c r="K169" s="43"/>
      <c r="L169" s="47"/>
      <c r="M169" s="237"/>
      <c r="N169" s="238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160</v>
      </c>
      <c r="AU169" s="19" t="s">
        <v>90</v>
      </c>
    </row>
    <row r="170" s="13" customFormat="1">
      <c r="A170" s="13"/>
      <c r="B170" s="239"/>
      <c r="C170" s="240"/>
      <c r="D170" s="235" t="s">
        <v>162</v>
      </c>
      <c r="E170" s="241" t="s">
        <v>35</v>
      </c>
      <c r="F170" s="242" t="s">
        <v>247</v>
      </c>
      <c r="G170" s="240"/>
      <c r="H170" s="243">
        <v>37.5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162</v>
      </c>
      <c r="AU170" s="249" t="s">
        <v>90</v>
      </c>
      <c r="AV170" s="13" t="s">
        <v>90</v>
      </c>
      <c r="AW170" s="13" t="s">
        <v>41</v>
      </c>
      <c r="AX170" s="13" t="s">
        <v>88</v>
      </c>
      <c r="AY170" s="249" t="s">
        <v>151</v>
      </c>
    </row>
    <row r="171" s="2" customFormat="1" ht="16.5" customHeight="1">
      <c r="A171" s="41"/>
      <c r="B171" s="42"/>
      <c r="C171" s="222" t="s">
        <v>248</v>
      </c>
      <c r="D171" s="222" t="s">
        <v>153</v>
      </c>
      <c r="E171" s="223" t="s">
        <v>249</v>
      </c>
      <c r="F171" s="224" t="s">
        <v>250</v>
      </c>
      <c r="G171" s="225" t="s">
        <v>213</v>
      </c>
      <c r="H171" s="226">
        <v>37.5</v>
      </c>
      <c r="I171" s="227"/>
      <c r="J171" s="228">
        <f>ROUND(I171*H171,2)</f>
        <v>0</v>
      </c>
      <c r="K171" s="224" t="s">
        <v>157</v>
      </c>
      <c r="L171" s="47"/>
      <c r="M171" s="229" t="s">
        <v>35</v>
      </c>
      <c r="N171" s="230" t="s">
        <v>51</v>
      </c>
      <c r="O171" s="87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33" t="s">
        <v>158</v>
      </c>
      <c r="AT171" s="233" t="s">
        <v>153</v>
      </c>
      <c r="AU171" s="233" t="s">
        <v>90</v>
      </c>
      <c r="AY171" s="19" t="s">
        <v>151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9" t="s">
        <v>88</v>
      </c>
      <c r="BK171" s="234">
        <f>ROUND(I171*H171,2)</f>
        <v>0</v>
      </c>
      <c r="BL171" s="19" t="s">
        <v>158</v>
      </c>
      <c r="BM171" s="233" t="s">
        <v>251</v>
      </c>
    </row>
    <row r="172" s="2" customFormat="1">
      <c r="A172" s="41"/>
      <c r="B172" s="42"/>
      <c r="C172" s="43"/>
      <c r="D172" s="235" t="s">
        <v>160</v>
      </c>
      <c r="E172" s="43"/>
      <c r="F172" s="236" t="s">
        <v>234</v>
      </c>
      <c r="G172" s="43"/>
      <c r="H172" s="43"/>
      <c r="I172" s="140"/>
      <c r="J172" s="43"/>
      <c r="K172" s="43"/>
      <c r="L172" s="47"/>
      <c r="M172" s="237"/>
      <c r="N172" s="238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19" t="s">
        <v>160</v>
      </c>
      <c r="AU172" s="19" t="s">
        <v>90</v>
      </c>
    </row>
    <row r="173" s="13" customFormat="1">
      <c r="A173" s="13"/>
      <c r="B173" s="239"/>
      <c r="C173" s="240"/>
      <c r="D173" s="235" t="s">
        <v>162</v>
      </c>
      <c r="E173" s="241" t="s">
        <v>35</v>
      </c>
      <c r="F173" s="242" t="s">
        <v>247</v>
      </c>
      <c r="G173" s="240"/>
      <c r="H173" s="243">
        <v>37.5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162</v>
      </c>
      <c r="AU173" s="249" t="s">
        <v>90</v>
      </c>
      <c r="AV173" s="13" t="s">
        <v>90</v>
      </c>
      <c r="AW173" s="13" t="s">
        <v>41</v>
      </c>
      <c r="AX173" s="13" t="s">
        <v>88</v>
      </c>
      <c r="AY173" s="249" t="s">
        <v>151</v>
      </c>
    </row>
    <row r="174" s="2" customFormat="1" ht="24" customHeight="1">
      <c r="A174" s="41"/>
      <c r="B174" s="42"/>
      <c r="C174" s="222" t="s">
        <v>252</v>
      </c>
      <c r="D174" s="222" t="s">
        <v>153</v>
      </c>
      <c r="E174" s="223" t="s">
        <v>253</v>
      </c>
      <c r="F174" s="224" t="s">
        <v>254</v>
      </c>
      <c r="G174" s="225" t="s">
        <v>255</v>
      </c>
      <c r="H174" s="226">
        <v>8.4380000000000006</v>
      </c>
      <c r="I174" s="227"/>
      <c r="J174" s="228">
        <f>ROUND(I174*H174,2)</f>
        <v>0</v>
      </c>
      <c r="K174" s="224" t="s">
        <v>157</v>
      </c>
      <c r="L174" s="47"/>
      <c r="M174" s="229" t="s">
        <v>35</v>
      </c>
      <c r="N174" s="230" t="s">
        <v>51</v>
      </c>
      <c r="O174" s="87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33" t="s">
        <v>158</v>
      </c>
      <c r="AT174" s="233" t="s">
        <v>153</v>
      </c>
      <c r="AU174" s="233" t="s">
        <v>90</v>
      </c>
      <c r="AY174" s="19" t="s">
        <v>151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9" t="s">
        <v>88</v>
      </c>
      <c r="BK174" s="234">
        <f>ROUND(I174*H174,2)</f>
        <v>0</v>
      </c>
      <c r="BL174" s="19" t="s">
        <v>158</v>
      </c>
      <c r="BM174" s="233" t="s">
        <v>256</v>
      </c>
    </row>
    <row r="175" s="2" customFormat="1">
      <c r="A175" s="41"/>
      <c r="B175" s="42"/>
      <c r="C175" s="43"/>
      <c r="D175" s="235" t="s">
        <v>160</v>
      </c>
      <c r="E175" s="43"/>
      <c r="F175" s="236" t="s">
        <v>257</v>
      </c>
      <c r="G175" s="43"/>
      <c r="H175" s="43"/>
      <c r="I175" s="140"/>
      <c r="J175" s="43"/>
      <c r="K175" s="43"/>
      <c r="L175" s="47"/>
      <c r="M175" s="237"/>
      <c r="N175" s="238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160</v>
      </c>
      <c r="AU175" s="19" t="s">
        <v>90</v>
      </c>
    </row>
    <row r="176" s="13" customFormat="1">
      <c r="A176" s="13"/>
      <c r="B176" s="239"/>
      <c r="C176" s="240"/>
      <c r="D176" s="235" t="s">
        <v>162</v>
      </c>
      <c r="E176" s="241" t="s">
        <v>35</v>
      </c>
      <c r="F176" s="242" t="s">
        <v>258</v>
      </c>
      <c r="G176" s="240"/>
      <c r="H176" s="243">
        <v>8.4380000000000006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162</v>
      </c>
      <c r="AU176" s="249" t="s">
        <v>90</v>
      </c>
      <c r="AV176" s="13" t="s">
        <v>90</v>
      </c>
      <c r="AW176" s="13" t="s">
        <v>41</v>
      </c>
      <c r="AX176" s="13" t="s">
        <v>88</v>
      </c>
      <c r="AY176" s="249" t="s">
        <v>151</v>
      </c>
    </row>
    <row r="177" s="2" customFormat="1" ht="24" customHeight="1">
      <c r="A177" s="41"/>
      <c r="B177" s="42"/>
      <c r="C177" s="222" t="s">
        <v>259</v>
      </c>
      <c r="D177" s="222" t="s">
        <v>153</v>
      </c>
      <c r="E177" s="223" t="s">
        <v>260</v>
      </c>
      <c r="F177" s="224" t="s">
        <v>261</v>
      </c>
      <c r="G177" s="225" t="s">
        <v>255</v>
      </c>
      <c r="H177" s="226">
        <v>169.68600000000001</v>
      </c>
      <c r="I177" s="227"/>
      <c r="J177" s="228">
        <f>ROUND(I177*H177,2)</f>
        <v>0</v>
      </c>
      <c r="K177" s="224" t="s">
        <v>157</v>
      </c>
      <c r="L177" s="47"/>
      <c r="M177" s="229" t="s">
        <v>35</v>
      </c>
      <c r="N177" s="230" t="s">
        <v>51</v>
      </c>
      <c r="O177" s="87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33" t="s">
        <v>158</v>
      </c>
      <c r="AT177" s="233" t="s">
        <v>153</v>
      </c>
      <c r="AU177" s="233" t="s">
        <v>90</v>
      </c>
      <c r="AY177" s="19" t="s">
        <v>151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88</v>
      </c>
      <c r="BK177" s="234">
        <f>ROUND(I177*H177,2)</f>
        <v>0</v>
      </c>
      <c r="BL177" s="19" t="s">
        <v>158</v>
      </c>
      <c r="BM177" s="233" t="s">
        <v>262</v>
      </c>
    </row>
    <row r="178" s="2" customFormat="1">
      <c r="A178" s="41"/>
      <c r="B178" s="42"/>
      <c r="C178" s="43"/>
      <c r="D178" s="235" t="s">
        <v>160</v>
      </c>
      <c r="E178" s="43"/>
      <c r="F178" s="236" t="s">
        <v>263</v>
      </c>
      <c r="G178" s="43"/>
      <c r="H178" s="43"/>
      <c r="I178" s="140"/>
      <c r="J178" s="43"/>
      <c r="K178" s="43"/>
      <c r="L178" s="47"/>
      <c r="M178" s="237"/>
      <c r="N178" s="238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9" t="s">
        <v>160</v>
      </c>
      <c r="AU178" s="19" t="s">
        <v>90</v>
      </c>
    </row>
    <row r="179" s="15" customFormat="1">
      <c r="A179" s="15"/>
      <c r="B179" s="261"/>
      <c r="C179" s="262"/>
      <c r="D179" s="235" t="s">
        <v>162</v>
      </c>
      <c r="E179" s="263" t="s">
        <v>35</v>
      </c>
      <c r="F179" s="264" t="s">
        <v>216</v>
      </c>
      <c r="G179" s="262"/>
      <c r="H179" s="263" t="s">
        <v>35</v>
      </c>
      <c r="I179" s="265"/>
      <c r="J179" s="262"/>
      <c r="K179" s="262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162</v>
      </c>
      <c r="AU179" s="270" t="s">
        <v>90</v>
      </c>
      <c r="AV179" s="15" t="s">
        <v>88</v>
      </c>
      <c r="AW179" s="15" t="s">
        <v>41</v>
      </c>
      <c r="AX179" s="15" t="s">
        <v>80</v>
      </c>
      <c r="AY179" s="270" t="s">
        <v>151</v>
      </c>
    </row>
    <row r="180" s="13" customFormat="1">
      <c r="A180" s="13"/>
      <c r="B180" s="239"/>
      <c r="C180" s="240"/>
      <c r="D180" s="235" t="s">
        <v>162</v>
      </c>
      <c r="E180" s="241" t="s">
        <v>35</v>
      </c>
      <c r="F180" s="242" t="s">
        <v>264</v>
      </c>
      <c r="G180" s="240"/>
      <c r="H180" s="243">
        <v>10.295999999999999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162</v>
      </c>
      <c r="AU180" s="249" t="s">
        <v>90</v>
      </c>
      <c r="AV180" s="13" t="s">
        <v>90</v>
      </c>
      <c r="AW180" s="13" t="s">
        <v>41</v>
      </c>
      <c r="AX180" s="13" t="s">
        <v>80</v>
      </c>
      <c r="AY180" s="249" t="s">
        <v>151</v>
      </c>
    </row>
    <row r="181" s="13" customFormat="1">
      <c r="A181" s="13"/>
      <c r="B181" s="239"/>
      <c r="C181" s="240"/>
      <c r="D181" s="235" t="s">
        <v>162</v>
      </c>
      <c r="E181" s="241" t="s">
        <v>35</v>
      </c>
      <c r="F181" s="242" t="s">
        <v>265</v>
      </c>
      <c r="G181" s="240"/>
      <c r="H181" s="243">
        <v>-0.021000000000000001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162</v>
      </c>
      <c r="AU181" s="249" t="s">
        <v>90</v>
      </c>
      <c r="AV181" s="13" t="s">
        <v>90</v>
      </c>
      <c r="AW181" s="13" t="s">
        <v>41</v>
      </c>
      <c r="AX181" s="13" t="s">
        <v>80</v>
      </c>
      <c r="AY181" s="249" t="s">
        <v>151</v>
      </c>
    </row>
    <row r="182" s="15" customFormat="1">
      <c r="A182" s="15"/>
      <c r="B182" s="261"/>
      <c r="C182" s="262"/>
      <c r="D182" s="235" t="s">
        <v>162</v>
      </c>
      <c r="E182" s="263" t="s">
        <v>35</v>
      </c>
      <c r="F182" s="264" t="s">
        <v>218</v>
      </c>
      <c r="G182" s="262"/>
      <c r="H182" s="263" t="s">
        <v>35</v>
      </c>
      <c r="I182" s="265"/>
      <c r="J182" s="262"/>
      <c r="K182" s="262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162</v>
      </c>
      <c r="AU182" s="270" t="s">
        <v>90</v>
      </c>
      <c r="AV182" s="15" t="s">
        <v>88</v>
      </c>
      <c r="AW182" s="15" t="s">
        <v>41</v>
      </c>
      <c r="AX182" s="15" t="s">
        <v>80</v>
      </c>
      <c r="AY182" s="270" t="s">
        <v>151</v>
      </c>
    </row>
    <row r="183" s="13" customFormat="1">
      <c r="A183" s="13"/>
      <c r="B183" s="239"/>
      <c r="C183" s="240"/>
      <c r="D183" s="235" t="s">
        <v>162</v>
      </c>
      <c r="E183" s="241" t="s">
        <v>35</v>
      </c>
      <c r="F183" s="242" t="s">
        <v>266</v>
      </c>
      <c r="G183" s="240"/>
      <c r="H183" s="243">
        <v>15.84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162</v>
      </c>
      <c r="AU183" s="249" t="s">
        <v>90</v>
      </c>
      <c r="AV183" s="13" t="s">
        <v>90</v>
      </c>
      <c r="AW183" s="13" t="s">
        <v>41</v>
      </c>
      <c r="AX183" s="13" t="s">
        <v>80</v>
      </c>
      <c r="AY183" s="249" t="s">
        <v>151</v>
      </c>
    </row>
    <row r="184" s="13" customFormat="1">
      <c r="A184" s="13"/>
      <c r="B184" s="239"/>
      <c r="C184" s="240"/>
      <c r="D184" s="235" t="s">
        <v>162</v>
      </c>
      <c r="E184" s="241" t="s">
        <v>35</v>
      </c>
      <c r="F184" s="242" t="s">
        <v>267</v>
      </c>
      <c r="G184" s="240"/>
      <c r="H184" s="243">
        <v>9.3599999999999994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162</v>
      </c>
      <c r="AU184" s="249" t="s">
        <v>90</v>
      </c>
      <c r="AV184" s="13" t="s">
        <v>90</v>
      </c>
      <c r="AW184" s="13" t="s">
        <v>41</v>
      </c>
      <c r="AX184" s="13" t="s">
        <v>80</v>
      </c>
      <c r="AY184" s="249" t="s">
        <v>151</v>
      </c>
    </row>
    <row r="185" s="13" customFormat="1">
      <c r="A185" s="13"/>
      <c r="B185" s="239"/>
      <c r="C185" s="240"/>
      <c r="D185" s="235" t="s">
        <v>162</v>
      </c>
      <c r="E185" s="241" t="s">
        <v>35</v>
      </c>
      <c r="F185" s="242" t="s">
        <v>268</v>
      </c>
      <c r="G185" s="240"/>
      <c r="H185" s="243">
        <v>-0.0089999999999999993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162</v>
      </c>
      <c r="AU185" s="249" t="s">
        <v>90</v>
      </c>
      <c r="AV185" s="13" t="s">
        <v>90</v>
      </c>
      <c r="AW185" s="13" t="s">
        <v>41</v>
      </c>
      <c r="AX185" s="13" t="s">
        <v>80</v>
      </c>
      <c r="AY185" s="249" t="s">
        <v>151</v>
      </c>
    </row>
    <row r="186" s="15" customFormat="1">
      <c r="A186" s="15"/>
      <c r="B186" s="261"/>
      <c r="C186" s="262"/>
      <c r="D186" s="235" t="s">
        <v>162</v>
      </c>
      <c r="E186" s="263" t="s">
        <v>35</v>
      </c>
      <c r="F186" s="264" t="s">
        <v>221</v>
      </c>
      <c r="G186" s="262"/>
      <c r="H186" s="263" t="s">
        <v>35</v>
      </c>
      <c r="I186" s="265"/>
      <c r="J186" s="262"/>
      <c r="K186" s="262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162</v>
      </c>
      <c r="AU186" s="270" t="s">
        <v>90</v>
      </c>
      <c r="AV186" s="15" t="s">
        <v>88</v>
      </c>
      <c r="AW186" s="15" t="s">
        <v>41</v>
      </c>
      <c r="AX186" s="15" t="s">
        <v>80</v>
      </c>
      <c r="AY186" s="270" t="s">
        <v>151</v>
      </c>
    </row>
    <row r="187" s="13" customFormat="1">
      <c r="A187" s="13"/>
      <c r="B187" s="239"/>
      <c r="C187" s="240"/>
      <c r="D187" s="235" t="s">
        <v>162</v>
      </c>
      <c r="E187" s="241" t="s">
        <v>35</v>
      </c>
      <c r="F187" s="242" t="s">
        <v>269</v>
      </c>
      <c r="G187" s="240"/>
      <c r="H187" s="243">
        <v>58.079999999999998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162</v>
      </c>
      <c r="AU187" s="249" t="s">
        <v>90</v>
      </c>
      <c r="AV187" s="13" t="s">
        <v>90</v>
      </c>
      <c r="AW187" s="13" t="s">
        <v>41</v>
      </c>
      <c r="AX187" s="13" t="s">
        <v>80</v>
      </c>
      <c r="AY187" s="249" t="s">
        <v>151</v>
      </c>
    </row>
    <row r="188" s="13" customFormat="1">
      <c r="A188" s="13"/>
      <c r="B188" s="239"/>
      <c r="C188" s="240"/>
      <c r="D188" s="235" t="s">
        <v>162</v>
      </c>
      <c r="E188" s="241" t="s">
        <v>35</v>
      </c>
      <c r="F188" s="242" t="s">
        <v>270</v>
      </c>
      <c r="G188" s="240"/>
      <c r="H188" s="243">
        <v>54.600000000000001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162</v>
      </c>
      <c r="AU188" s="249" t="s">
        <v>90</v>
      </c>
      <c r="AV188" s="13" t="s">
        <v>90</v>
      </c>
      <c r="AW188" s="13" t="s">
        <v>41</v>
      </c>
      <c r="AX188" s="13" t="s">
        <v>80</v>
      </c>
      <c r="AY188" s="249" t="s">
        <v>151</v>
      </c>
    </row>
    <row r="189" s="13" customFormat="1">
      <c r="A189" s="13"/>
      <c r="B189" s="239"/>
      <c r="C189" s="240"/>
      <c r="D189" s="235" t="s">
        <v>162</v>
      </c>
      <c r="E189" s="241" t="s">
        <v>35</v>
      </c>
      <c r="F189" s="242" t="s">
        <v>271</v>
      </c>
      <c r="G189" s="240"/>
      <c r="H189" s="243">
        <v>-0.12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162</v>
      </c>
      <c r="AU189" s="249" t="s">
        <v>90</v>
      </c>
      <c r="AV189" s="13" t="s">
        <v>90</v>
      </c>
      <c r="AW189" s="13" t="s">
        <v>41</v>
      </c>
      <c r="AX189" s="13" t="s">
        <v>80</v>
      </c>
      <c r="AY189" s="249" t="s">
        <v>151</v>
      </c>
    </row>
    <row r="190" s="15" customFormat="1">
      <c r="A190" s="15"/>
      <c r="B190" s="261"/>
      <c r="C190" s="262"/>
      <c r="D190" s="235" t="s">
        <v>162</v>
      </c>
      <c r="E190" s="263" t="s">
        <v>35</v>
      </c>
      <c r="F190" s="264" t="s">
        <v>228</v>
      </c>
      <c r="G190" s="262"/>
      <c r="H190" s="263" t="s">
        <v>35</v>
      </c>
      <c r="I190" s="265"/>
      <c r="J190" s="262"/>
      <c r="K190" s="262"/>
      <c r="L190" s="266"/>
      <c r="M190" s="267"/>
      <c r="N190" s="268"/>
      <c r="O190" s="268"/>
      <c r="P190" s="268"/>
      <c r="Q190" s="268"/>
      <c r="R190" s="268"/>
      <c r="S190" s="268"/>
      <c r="T190" s="26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0" t="s">
        <v>162</v>
      </c>
      <c r="AU190" s="270" t="s">
        <v>90</v>
      </c>
      <c r="AV190" s="15" t="s">
        <v>88</v>
      </c>
      <c r="AW190" s="15" t="s">
        <v>41</v>
      </c>
      <c r="AX190" s="15" t="s">
        <v>80</v>
      </c>
      <c r="AY190" s="270" t="s">
        <v>151</v>
      </c>
    </row>
    <row r="191" s="13" customFormat="1">
      <c r="A191" s="13"/>
      <c r="B191" s="239"/>
      <c r="C191" s="240"/>
      <c r="D191" s="235" t="s">
        <v>162</v>
      </c>
      <c r="E191" s="241" t="s">
        <v>35</v>
      </c>
      <c r="F191" s="242" t="s">
        <v>272</v>
      </c>
      <c r="G191" s="240"/>
      <c r="H191" s="243">
        <v>5.2800000000000002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162</v>
      </c>
      <c r="AU191" s="249" t="s">
        <v>90</v>
      </c>
      <c r="AV191" s="13" t="s">
        <v>90</v>
      </c>
      <c r="AW191" s="13" t="s">
        <v>41</v>
      </c>
      <c r="AX191" s="13" t="s">
        <v>80</v>
      </c>
      <c r="AY191" s="249" t="s">
        <v>151</v>
      </c>
    </row>
    <row r="192" s="13" customFormat="1">
      <c r="A192" s="13"/>
      <c r="B192" s="239"/>
      <c r="C192" s="240"/>
      <c r="D192" s="235" t="s">
        <v>162</v>
      </c>
      <c r="E192" s="241" t="s">
        <v>35</v>
      </c>
      <c r="F192" s="242" t="s">
        <v>273</v>
      </c>
      <c r="G192" s="240"/>
      <c r="H192" s="243">
        <v>16.379999999999999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162</v>
      </c>
      <c r="AU192" s="249" t="s">
        <v>90</v>
      </c>
      <c r="AV192" s="13" t="s">
        <v>90</v>
      </c>
      <c r="AW192" s="13" t="s">
        <v>41</v>
      </c>
      <c r="AX192" s="13" t="s">
        <v>80</v>
      </c>
      <c r="AY192" s="249" t="s">
        <v>151</v>
      </c>
    </row>
    <row r="193" s="14" customFormat="1">
      <c r="A193" s="14"/>
      <c r="B193" s="250"/>
      <c r="C193" s="251"/>
      <c r="D193" s="235" t="s">
        <v>162</v>
      </c>
      <c r="E193" s="252" t="s">
        <v>35</v>
      </c>
      <c r="F193" s="253" t="s">
        <v>177</v>
      </c>
      <c r="G193" s="251"/>
      <c r="H193" s="254">
        <v>169.68600000000001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162</v>
      </c>
      <c r="AU193" s="260" t="s">
        <v>90</v>
      </c>
      <c r="AV193" s="14" t="s">
        <v>158</v>
      </c>
      <c r="AW193" s="14" t="s">
        <v>41</v>
      </c>
      <c r="AX193" s="14" t="s">
        <v>88</v>
      </c>
      <c r="AY193" s="260" t="s">
        <v>151</v>
      </c>
    </row>
    <row r="194" s="2" customFormat="1" ht="24" customHeight="1">
      <c r="A194" s="41"/>
      <c r="B194" s="42"/>
      <c r="C194" s="222" t="s">
        <v>274</v>
      </c>
      <c r="D194" s="222" t="s">
        <v>153</v>
      </c>
      <c r="E194" s="223" t="s">
        <v>275</v>
      </c>
      <c r="F194" s="224" t="s">
        <v>276</v>
      </c>
      <c r="G194" s="225" t="s">
        <v>255</v>
      </c>
      <c r="H194" s="226">
        <v>297.375</v>
      </c>
      <c r="I194" s="227"/>
      <c r="J194" s="228">
        <f>ROUND(I194*H194,2)</f>
        <v>0</v>
      </c>
      <c r="K194" s="224" t="s">
        <v>157</v>
      </c>
      <c r="L194" s="47"/>
      <c r="M194" s="229" t="s">
        <v>35</v>
      </c>
      <c r="N194" s="230" t="s">
        <v>51</v>
      </c>
      <c r="O194" s="8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33" t="s">
        <v>158</v>
      </c>
      <c r="AT194" s="233" t="s">
        <v>153</v>
      </c>
      <c r="AU194" s="233" t="s">
        <v>90</v>
      </c>
      <c r="AY194" s="19" t="s">
        <v>151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9" t="s">
        <v>88</v>
      </c>
      <c r="BK194" s="234">
        <f>ROUND(I194*H194,2)</f>
        <v>0</v>
      </c>
      <c r="BL194" s="19" t="s">
        <v>158</v>
      </c>
      <c r="BM194" s="233" t="s">
        <v>277</v>
      </c>
    </row>
    <row r="195" s="2" customFormat="1">
      <c r="A195" s="41"/>
      <c r="B195" s="42"/>
      <c r="C195" s="43"/>
      <c r="D195" s="235" t="s">
        <v>160</v>
      </c>
      <c r="E195" s="43"/>
      <c r="F195" s="236" t="s">
        <v>278</v>
      </c>
      <c r="G195" s="43"/>
      <c r="H195" s="43"/>
      <c r="I195" s="140"/>
      <c r="J195" s="43"/>
      <c r="K195" s="43"/>
      <c r="L195" s="47"/>
      <c r="M195" s="237"/>
      <c r="N195" s="238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19" t="s">
        <v>160</v>
      </c>
      <c r="AU195" s="19" t="s">
        <v>90</v>
      </c>
    </row>
    <row r="196" s="15" customFormat="1">
      <c r="A196" s="15"/>
      <c r="B196" s="261"/>
      <c r="C196" s="262"/>
      <c r="D196" s="235" t="s">
        <v>162</v>
      </c>
      <c r="E196" s="263" t="s">
        <v>35</v>
      </c>
      <c r="F196" s="264" t="s">
        <v>279</v>
      </c>
      <c r="G196" s="262"/>
      <c r="H196" s="263" t="s">
        <v>35</v>
      </c>
      <c r="I196" s="265"/>
      <c r="J196" s="262"/>
      <c r="K196" s="262"/>
      <c r="L196" s="266"/>
      <c r="M196" s="267"/>
      <c r="N196" s="268"/>
      <c r="O196" s="268"/>
      <c r="P196" s="268"/>
      <c r="Q196" s="268"/>
      <c r="R196" s="268"/>
      <c r="S196" s="268"/>
      <c r="T196" s="26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0" t="s">
        <v>162</v>
      </c>
      <c r="AU196" s="270" t="s">
        <v>90</v>
      </c>
      <c r="AV196" s="15" t="s">
        <v>88</v>
      </c>
      <c r="AW196" s="15" t="s">
        <v>41</v>
      </c>
      <c r="AX196" s="15" t="s">
        <v>80</v>
      </c>
      <c r="AY196" s="270" t="s">
        <v>151</v>
      </c>
    </row>
    <row r="197" s="13" customFormat="1">
      <c r="A197" s="13"/>
      <c r="B197" s="239"/>
      <c r="C197" s="240"/>
      <c r="D197" s="235" t="s">
        <v>162</v>
      </c>
      <c r="E197" s="241" t="s">
        <v>35</v>
      </c>
      <c r="F197" s="242" t="s">
        <v>280</v>
      </c>
      <c r="G197" s="240"/>
      <c r="H197" s="243">
        <v>114.345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162</v>
      </c>
      <c r="AU197" s="249" t="s">
        <v>90</v>
      </c>
      <c r="AV197" s="13" t="s">
        <v>90</v>
      </c>
      <c r="AW197" s="13" t="s">
        <v>41</v>
      </c>
      <c r="AX197" s="13" t="s">
        <v>80</v>
      </c>
      <c r="AY197" s="249" t="s">
        <v>151</v>
      </c>
    </row>
    <row r="198" s="13" customFormat="1">
      <c r="A198" s="13"/>
      <c r="B198" s="239"/>
      <c r="C198" s="240"/>
      <c r="D198" s="235" t="s">
        <v>162</v>
      </c>
      <c r="E198" s="241" t="s">
        <v>35</v>
      </c>
      <c r="F198" s="242" t="s">
        <v>281</v>
      </c>
      <c r="G198" s="240"/>
      <c r="H198" s="243">
        <v>2.9700000000000002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162</v>
      </c>
      <c r="AU198" s="249" t="s">
        <v>90</v>
      </c>
      <c r="AV198" s="13" t="s">
        <v>90</v>
      </c>
      <c r="AW198" s="13" t="s">
        <v>41</v>
      </c>
      <c r="AX198" s="13" t="s">
        <v>80</v>
      </c>
      <c r="AY198" s="249" t="s">
        <v>151</v>
      </c>
    </row>
    <row r="199" s="13" customFormat="1">
      <c r="A199" s="13"/>
      <c r="B199" s="239"/>
      <c r="C199" s="240"/>
      <c r="D199" s="235" t="s">
        <v>162</v>
      </c>
      <c r="E199" s="241" t="s">
        <v>35</v>
      </c>
      <c r="F199" s="242" t="s">
        <v>282</v>
      </c>
      <c r="G199" s="240"/>
      <c r="H199" s="243">
        <v>3.1859999999999999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162</v>
      </c>
      <c r="AU199" s="249" t="s">
        <v>90</v>
      </c>
      <c r="AV199" s="13" t="s">
        <v>90</v>
      </c>
      <c r="AW199" s="13" t="s">
        <v>41</v>
      </c>
      <c r="AX199" s="13" t="s">
        <v>80</v>
      </c>
      <c r="AY199" s="249" t="s">
        <v>151</v>
      </c>
    </row>
    <row r="200" s="15" customFormat="1">
      <c r="A200" s="15"/>
      <c r="B200" s="261"/>
      <c r="C200" s="262"/>
      <c r="D200" s="235" t="s">
        <v>162</v>
      </c>
      <c r="E200" s="263" t="s">
        <v>35</v>
      </c>
      <c r="F200" s="264" t="s">
        <v>283</v>
      </c>
      <c r="G200" s="262"/>
      <c r="H200" s="263" t="s">
        <v>35</v>
      </c>
      <c r="I200" s="265"/>
      <c r="J200" s="262"/>
      <c r="K200" s="262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162</v>
      </c>
      <c r="AU200" s="270" t="s">
        <v>90</v>
      </c>
      <c r="AV200" s="15" t="s">
        <v>88</v>
      </c>
      <c r="AW200" s="15" t="s">
        <v>41</v>
      </c>
      <c r="AX200" s="15" t="s">
        <v>80</v>
      </c>
      <c r="AY200" s="270" t="s">
        <v>151</v>
      </c>
    </row>
    <row r="201" s="13" customFormat="1">
      <c r="A201" s="13"/>
      <c r="B201" s="239"/>
      <c r="C201" s="240"/>
      <c r="D201" s="235" t="s">
        <v>162</v>
      </c>
      <c r="E201" s="241" t="s">
        <v>35</v>
      </c>
      <c r="F201" s="242" t="s">
        <v>284</v>
      </c>
      <c r="G201" s="240"/>
      <c r="H201" s="243">
        <v>-3.7130000000000001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162</v>
      </c>
      <c r="AU201" s="249" t="s">
        <v>90</v>
      </c>
      <c r="AV201" s="13" t="s">
        <v>90</v>
      </c>
      <c r="AW201" s="13" t="s">
        <v>41</v>
      </c>
      <c r="AX201" s="13" t="s">
        <v>80</v>
      </c>
      <c r="AY201" s="249" t="s">
        <v>151</v>
      </c>
    </row>
    <row r="202" s="15" customFormat="1">
      <c r="A202" s="15"/>
      <c r="B202" s="261"/>
      <c r="C202" s="262"/>
      <c r="D202" s="235" t="s">
        <v>162</v>
      </c>
      <c r="E202" s="263" t="s">
        <v>35</v>
      </c>
      <c r="F202" s="264" t="s">
        <v>285</v>
      </c>
      <c r="G202" s="262"/>
      <c r="H202" s="263" t="s">
        <v>35</v>
      </c>
      <c r="I202" s="265"/>
      <c r="J202" s="262"/>
      <c r="K202" s="262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162</v>
      </c>
      <c r="AU202" s="270" t="s">
        <v>90</v>
      </c>
      <c r="AV202" s="15" t="s">
        <v>88</v>
      </c>
      <c r="AW202" s="15" t="s">
        <v>41</v>
      </c>
      <c r="AX202" s="15" t="s">
        <v>80</v>
      </c>
      <c r="AY202" s="270" t="s">
        <v>151</v>
      </c>
    </row>
    <row r="203" s="13" customFormat="1">
      <c r="A203" s="13"/>
      <c r="B203" s="239"/>
      <c r="C203" s="240"/>
      <c r="D203" s="235" t="s">
        <v>162</v>
      </c>
      <c r="E203" s="241" t="s">
        <v>35</v>
      </c>
      <c r="F203" s="242" t="s">
        <v>286</v>
      </c>
      <c r="G203" s="240"/>
      <c r="H203" s="243">
        <v>-24.503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162</v>
      </c>
      <c r="AU203" s="249" t="s">
        <v>90</v>
      </c>
      <c r="AV203" s="13" t="s">
        <v>90</v>
      </c>
      <c r="AW203" s="13" t="s">
        <v>41</v>
      </c>
      <c r="AX203" s="13" t="s">
        <v>80</v>
      </c>
      <c r="AY203" s="249" t="s">
        <v>151</v>
      </c>
    </row>
    <row r="204" s="13" customFormat="1">
      <c r="A204" s="13"/>
      <c r="B204" s="239"/>
      <c r="C204" s="240"/>
      <c r="D204" s="235" t="s">
        <v>162</v>
      </c>
      <c r="E204" s="241" t="s">
        <v>35</v>
      </c>
      <c r="F204" s="242" t="s">
        <v>287</v>
      </c>
      <c r="G204" s="240"/>
      <c r="H204" s="243">
        <v>-0.98999999999999999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162</v>
      </c>
      <c r="AU204" s="249" t="s">
        <v>90</v>
      </c>
      <c r="AV204" s="13" t="s">
        <v>90</v>
      </c>
      <c r="AW204" s="13" t="s">
        <v>41</v>
      </c>
      <c r="AX204" s="13" t="s">
        <v>80</v>
      </c>
      <c r="AY204" s="249" t="s">
        <v>151</v>
      </c>
    </row>
    <row r="205" s="13" customFormat="1">
      <c r="A205" s="13"/>
      <c r="B205" s="239"/>
      <c r="C205" s="240"/>
      <c r="D205" s="235" t="s">
        <v>162</v>
      </c>
      <c r="E205" s="241" t="s">
        <v>35</v>
      </c>
      <c r="F205" s="242" t="s">
        <v>288</v>
      </c>
      <c r="G205" s="240"/>
      <c r="H205" s="243">
        <v>-0.98999999999999999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162</v>
      </c>
      <c r="AU205" s="249" t="s">
        <v>90</v>
      </c>
      <c r="AV205" s="13" t="s">
        <v>90</v>
      </c>
      <c r="AW205" s="13" t="s">
        <v>41</v>
      </c>
      <c r="AX205" s="13" t="s">
        <v>80</v>
      </c>
      <c r="AY205" s="249" t="s">
        <v>151</v>
      </c>
    </row>
    <row r="206" s="15" customFormat="1">
      <c r="A206" s="15"/>
      <c r="B206" s="261"/>
      <c r="C206" s="262"/>
      <c r="D206" s="235" t="s">
        <v>162</v>
      </c>
      <c r="E206" s="263" t="s">
        <v>35</v>
      </c>
      <c r="F206" s="264" t="s">
        <v>289</v>
      </c>
      <c r="G206" s="262"/>
      <c r="H206" s="263" t="s">
        <v>35</v>
      </c>
      <c r="I206" s="265"/>
      <c r="J206" s="262"/>
      <c r="K206" s="262"/>
      <c r="L206" s="266"/>
      <c r="M206" s="267"/>
      <c r="N206" s="268"/>
      <c r="O206" s="268"/>
      <c r="P206" s="268"/>
      <c r="Q206" s="268"/>
      <c r="R206" s="268"/>
      <c r="S206" s="268"/>
      <c r="T206" s="26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0" t="s">
        <v>162</v>
      </c>
      <c r="AU206" s="270" t="s">
        <v>90</v>
      </c>
      <c r="AV206" s="15" t="s">
        <v>88</v>
      </c>
      <c r="AW206" s="15" t="s">
        <v>41</v>
      </c>
      <c r="AX206" s="15" t="s">
        <v>80</v>
      </c>
      <c r="AY206" s="270" t="s">
        <v>151</v>
      </c>
    </row>
    <row r="207" s="13" customFormat="1">
      <c r="A207" s="13"/>
      <c r="B207" s="239"/>
      <c r="C207" s="240"/>
      <c r="D207" s="235" t="s">
        <v>162</v>
      </c>
      <c r="E207" s="241" t="s">
        <v>35</v>
      </c>
      <c r="F207" s="242" t="s">
        <v>290</v>
      </c>
      <c r="G207" s="240"/>
      <c r="H207" s="243">
        <v>58.299999999999997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162</v>
      </c>
      <c r="AU207" s="249" t="s">
        <v>90</v>
      </c>
      <c r="AV207" s="13" t="s">
        <v>90</v>
      </c>
      <c r="AW207" s="13" t="s">
        <v>41</v>
      </c>
      <c r="AX207" s="13" t="s">
        <v>80</v>
      </c>
      <c r="AY207" s="249" t="s">
        <v>151</v>
      </c>
    </row>
    <row r="208" s="13" customFormat="1">
      <c r="A208" s="13"/>
      <c r="B208" s="239"/>
      <c r="C208" s="240"/>
      <c r="D208" s="235" t="s">
        <v>162</v>
      </c>
      <c r="E208" s="241" t="s">
        <v>35</v>
      </c>
      <c r="F208" s="242" t="s">
        <v>291</v>
      </c>
      <c r="G208" s="240"/>
      <c r="H208" s="243">
        <v>4.0140000000000002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162</v>
      </c>
      <c r="AU208" s="249" t="s">
        <v>90</v>
      </c>
      <c r="AV208" s="13" t="s">
        <v>90</v>
      </c>
      <c r="AW208" s="13" t="s">
        <v>41</v>
      </c>
      <c r="AX208" s="13" t="s">
        <v>80</v>
      </c>
      <c r="AY208" s="249" t="s">
        <v>151</v>
      </c>
    </row>
    <row r="209" s="15" customFormat="1">
      <c r="A209" s="15"/>
      <c r="B209" s="261"/>
      <c r="C209" s="262"/>
      <c r="D209" s="235" t="s">
        <v>162</v>
      </c>
      <c r="E209" s="263" t="s">
        <v>35</v>
      </c>
      <c r="F209" s="264" t="s">
        <v>285</v>
      </c>
      <c r="G209" s="262"/>
      <c r="H209" s="263" t="s">
        <v>35</v>
      </c>
      <c r="I209" s="265"/>
      <c r="J209" s="262"/>
      <c r="K209" s="262"/>
      <c r="L209" s="266"/>
      <c r="M209" s="267"/>
      <c r="N209" s="268"/>
      <c r="O209" s="268"/>
      <c r="P209" s="268"/>
      <c r="Q209" s="268"/>
      <c r="R209" s="268"/>
      <c r="S209" s="268"/>
      <c r="T209" s="26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0" t="s">
        <v>162</v>
      </c>
      <c r="AU209" s="270" t="s">
        <v>90</v>
      </c>
      <c r="AV209" s="15" t="s">
        <v>88</v>
      </c>
      <c r="AW209" s="15" t="s">
        <v>41</v>
      </c>
      <c r="AX209" s="15" t="s">
        <v>80</v>
      </c>
      <c r="AY209" s="270" t="s">
        <v>151</v>
      </c>
    </row>
    <row r="210" s="13" customFormat="1">
      <c r="A210" s="13"/>
      <c r="B210" s="239"/>
      <c r="C210" s="240"/>
      <c r="D210" s="235" t="s">
        <v>162</v>
      </c>
      <c r="E210" s="241" t="s">
        <v>35</v>
      </c>
      <c r="F210" s="242" t="s">
        <v>292</v>
      </c>
      <c r="G210" s="240"/>
      <c r="H210" s="243">
        <v>-16.033000000000001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162</v>
      </c>
      <c r="AU210" s="249" t="s">
        <v>90</v>
      </c>
      <c r="AV210" s="13" t="s">
        <v>90</v>
      </c>
      <c r="AW210" s="13" t="s">
        <v>41</v>
      </c>
      <c r="AX210" s="13" t="s">
        <v>80</v>
      </c>
      <c r="AY210" s="249" t="s">
        <v>151</v>
      </c>
    </row>
    <row r="211" s="13" customFormat="1">
      <c r="A211" s="13"/>
      <c r="B211" s="239"/>
      <c r="C211" s="240"/>
      <c r="D211" s="235" t="s">
        <v>162</v>
      </c>
      <c r="E211" s="241" t="s">
        <v>35</v>
      </c>
      <c r="F211" s="242" t="s">
        <v>293</v>
      </c>
      <c r="G211" s="240"/>
      <c r="H211" s="243">
        <v>-0.98999999999999999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162</v>
      </c>
      <c r="AU211" s="249" t="s">
        <v>90</v>
      </c>
      <c r="AV211" s="13" t="s">
        <v>90</v>
      </c>
      <c r="AW211" s="13" t="s">
        <v>41</v>
      </c>
      <c r="AX211" s="13" t="s">
        <v>80</v>
      </c>
      <c r="AY211" s="249" t="s">
        <v>151</v>
      </c>
    </row>
    <row r="212" s="15" customFormat="1">
      <c r="A212" s="15"/>
      <c r="B212" s="261"/>
      <c r="C212" s="262"/>
      <c r="D212" s="235" t="s">
        <v>162</v>
      </c>
      <c r="E212" s="263" t="s">
        <v>35</v>
      </c>
      <c r="F212" s="264" t="s">
        <v>294</v>
      </c>
      <c r="G212" s="262"/>
      <c r="H212" s="263" t="s">
        <v>35</v>
      </c>
      <c r="I212" s="265"/>
      <c r="J212" s="262"/>
      <c r="K212" s="262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162</v>
      </c>
      <c r="AU212" s="270" t="s">
        <v>90</v>
      </c>
      <c r="AV212" s="15" t="s">
        <v>88</v>
      </c>
      <c r="AW212" s="15" t="s">
        <v>41</v>
      </c>
      <c r="AX212" s="15" t="s">
        <v>80</v>
      </c>
      <c r="AY212" s="270" t="s">
        <v>151</v>
      </c>
    </row>
    <row r="213" s="13" customFormat="1">
      <c r="A213" s="13"/>
      <c r="B213" s="239"/>
      <c r="C213" s="240"/>
      <c r="D213" s="235" t="s">
        <v>162</v>
      </c>
      <c r="E213" s="241" t="s">
        <v>35</v>
      </c>
      <c r="F213" s="242" t="s">
        <v>295</v>
      </c>
      <c r="G213" s="240"/>
      <c r="H213" s="243">
        <v>172.22399999999999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162</v>
      </c>
      <c r="AU213" s="249" t="s">
        <v>90</v>
      </c>
      <c r="AV213" s="13" t="s">
        <v>90</v>
      </c>
      <c r="AW213" s="13" t="s">
        <v>41</v>
      </c>
      <c r="AX213" s="13" t="s">
        <v>80</v>
      </c>
      <c r="AY213" s="249" t="s">
        <v>151</v>
      </c>
    </row>
    <row r="214" s="13" customFormat="1">
      <c r="A214" s="13"/>
      <c r="B214" s="239"/>
      <c r="C214" s="240"/>
      <c r="D214" s="235" t="s">
        <v>162</v>
      </c>
      <c r="E214" s="241" t="s">
        <v>35</v>
      </c>
      <c r="F214" s="242" t="s">
        <v>296</v>
      </c>
      <c r="G214" s="240"/>
      <c r="H214" s="243">
        <v>4.5919999999999996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162</v>
      </c>
      <c r="AU214" s="249" t="s">
        <v>90</v>
      </c>
      <c r="AV214" s="13" t="s">
        <v>90</v>
      </c>
      <c r="AW214" s="13" t="s">
        <v>41</v>
      </c>
      <c r="AX214" s="13" t="s">
        <v>80</v>
      </c>
      <c r="AY214" s="249" t="s">
        <v>151</v>
      </c>
    </row>
    <row r="215" s="15" customFormat="1">
      <c r="A215" s="15"/>
      <c r="B215" s="261"/>
      <c r="C215" s="262"/>
      <c r="D215" s="235" t="s">
        <v>162</v>
      </c>
      <c r="E215" s="263" t="s">
        <v>35</v>
      </c>
      <c r="F215" s="264" t="s">
        <v>285</v>
      </c>
      <c r="G215" s="262"/>
      <c r="H215" s="263" t="s">
        <v>35</v>
      </c>
      <c r="I215" s="265"/>
      <c r="J215" s="262"/>
      <c r="K215" s="262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162</v>
      </c>
      <c r="AU215" s="270" t="s">
        <v>90</v>
      </c>
      <c r="AV215" s="15" t="s">
        <v>88</v>
      </c>
      <c r="AW215" s="15" t="s">
        <v>41</v>
      </c>
      <c r="AX215" s="15" t="s">
        <v>80</v>
      </c>
      <c r="AY215" s="270" t="s">
        <v>151</v>
      </c>
    </row>
    <row r="216" s="13" customFormat="1">
      <c r="A216" s="13"/>
      <c r="B216" s="239"/>
      <c r="C216" s="240"/>
      <c r="D216" s="235" t="s">
        <v>162</v>
      </c>
      <c r="E216" s="241" t="s">
        <v>35</v>
      </c>
      <c r="F216" s="242" t="s">
        <v>297</v>
      </c>
      <c r="G216" s="240"/>
      <c r="H216" s="243">
        <v>-34.32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162</v>
      </c>
      <c r="AU216" s="249" t="s">
        <v>90</v>
      </c>
      <c r="AV216" s="13" t="s">
        <v>90</v>
      </c>
      <c r="AW216" s="13" t="s">
        <v>41</v>
      </c>
      <c r="AX216" s="13" t="s">
        <v>80</v>
      </c>
      <c r="AY216" s="249" t="s">
        <v>151</v>
      </c>
    </row>
    <row r="217" s="13" customFormat="1">
      <c r="A217" s="13"/>
      <c r="B217" s="239"/>
      <c r="C217" s="240"/>
      <c r="D217" s="235" t="s">
        <v>162</v>
      </c>
      <c r="E217" s="241" t="s">
        <v>35</v>
      </c>
      <c r="F217" s="242" t="s">
        <v>298</v>
      </c>
      <c r="G217" s="240"/>
      <c r="H217" s="243">
        <v>-0.77000000000000002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162</v>
      </c>
      <c r="AU217" s="249" t="s">
        <v>90</v>
      </c>
      <c r="AV217" s="13" t="s">
        <v>90</v>
      </c>
      <c r="AW217" s="13" t="s">
        <v>41</v>
      </c>
      <c r="AX217" s="13" t="s">
        <v>80</v>
      </c>
      <c r="AY217" s="249" t="s">
        <v>151</v>
      </c>
    </row>
    <row r="218" s="15" customFormat="1">
      <c r="A218" s="15"/>
      <c r="B218" s="261"/>
      <c r="C218" s="262"/>
      <c r="D218" s="235" t="s">
        <v>162</v>
      </c>
      <c r="E218" s="263" t="s">
        <v>35</v>
      </c>
      <c r="F218" s="264" t="s">
        <v>299</v>
      </c>
      <c r="G218" s="262"/>
      <c r="H218" s="263" t="s">
        <v>35</v>
      </c>
      <c r="I218" s="265"/>
      <c r="J218" s="262"/>
      <c r="K218" s="262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162</v>
      </c>
      <c r="AU218" s="270" t="s">
        <v>90</v>
      </c>
      <c r="AV218" s="15" t="s">
        <v>88</v>
      </c>
      <c r="AW218" s="15" t="s">
        <v>41</v>
      </c>
      <c r="AX218" s="15" t="s">
        <v>80</v>
      </c>
      <c r="AY218" s="270" t="s">
        <v>151</v>
      </c>
    </row>
    <row r="219" s="13" customFormat="1">
      <c r="A219" s="13"/>
      <c r="B219" s="239"/>
      <c r="C219" s="240"/>
      <c r="D219" s="235" t="s">
        <v>162</v>
      </c>
      <c r="E219" s="241" t="s">
        <v>35</v>
      </c>
      <c r="F219" s="242" t="s">
        <v>300</v>
      </c>
      <c r="G219" s="240"/>
      <c r="H219" s="243">
        <v>176.67699999999999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162</v>
      </c>
      <c r="AU219" s="249" t="s">
        <v>90</v>
      </c>
      <c r="AV219" s="13" t="s">
        <v>90</v>
      </c>
      <c r="AW219" s="13" t="s">
        <v>41</v>
      </c>
      <c r="AX219" s="13" t="s">
        <v>80</v>
      </c>
      <c r="AY219" s="249" t="s">
        <v>151</v>
      </c>
    </row>
    <row r="220" s="13" customFormat="1">
      <c r="A220" s="13"/>
      <c r="B220" s="239"/>
      <c r="C220" s="240"/>
      <c r="D220" s="235" t="s">
        <v>162</v>
      </c>
      <c r="E220" s="241" t="s">
        <v>35</v>
      </c>
      <c r="F220" s="242" t="s">
        <v>301</v>
      </c>
      <c r="G220" s="240"/>
      <c r="H220" s="243">
        <v>5.2779999999999996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162</v>
      </c>
      <c r="AU220" s="249" t="s">
        <v>90</v>
      </c>
      <c r="AV220" s="13" t="s">
        <v>90</v>
      </c>
      <c r="AW220" s="13" t="s">
        <v>41</v>
      </c>
      <c r="AX220" s="13" t="s">
        <v>80</v>
      </c>
      <c r="AY220" s="249" t="s">
        <v>151</v>
      </c>
    </row>
    <row r="221" s="15" customFormat="1">
      <c r="A221" s="15"/>
      <c r="B221" s="261"/>
      <c r="C221" s="262"/>
      <c r="D221" s="235" t="s">
        <v>162</v>
      </c>
      <c r="E221" s="263" t="s">
        <v>35</v>
      </c>
      <c r="F221" s="264" t="s">
        <v>285</v>
      </c>
      <c r="G221" s="262"/>
      <c r="H221" s="263" t="s">
        <v>35</v>
      </c>
      <c r="I221" s="265"/>
      <c r="J221" s="262"/>
      <c r="K221" s="262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162</v>
      </c>
      <c r="AU221" s="270" t="s">
        <v>90</v>
      </c>
      <c r="AV221" s="15" t="s">
        <v>88</v>
      </c>
      <c r="AW221" s="15" t="s">
        <v>41</v>
      </c>
      <c r="AX221" s="15" t="s">
        <v>80</v>
      </c>
      <c r="AY221" s="270" t="s">
        <v>151</v>
      </c>
    </row>
    <row r="222" s="13" customFormat="1">
      <c r="A222" s="13"/>
      <c r="B222" s="239"/>
      <c r="C222" s="240"/>
      <c r="D222" s="235" t="s">
        <v>162</v>
      </c>
      <c r="E222" s="241" t="s">
        <v>35</v>
      </c>
      <c r="F222" s="242" t="s">
        <v>302</v>
      </c>
      <c r="G222" s="240"/>
      <c r="H222" s="243">
        <v>-27.527999999999999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162</v>
      </c>
      <c r="AU222" s="249" t="s">
        <v>90</v>
      </c>
      <c r="AV222" s="13" t="s">
        <v>90</v>
      </c>
      <c r="AW222" s="13" t="s">
        <v>41</v>
      </c>
      <c r="AX222" s="13" t="s">
        <v>80</v>
      </c>
      <c r="AY222" s="249" t="s">
        <v>151</v>
      </c>
    </row>
    <row r="223" s="13" customFormat="1">
      <c r="A223" s="13"/>
      <c r="B223" s="239"/>
      <c r="C223" s="240"/>
      <c r="D223" s="235" t="s">
        <v>162</v>
      </c>
      <c r="E223" s="241" t="s">
        <v>35</v>
      </c>
      <c r="F223" s="242" t="s">
        <v>303</v>
      </c>
      <c r="G223" s="240"/>
      <c r="H223" s="243">
        <v>-0.77000000000000002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162</v>
      </c>
      <c r="AU223" s="249" t="s">
        <v>90</v>
      </c>
      <c r="AV223" s="13" t="s">
        <v>90</v>
      </c>
      <c r="AW223" s="13" t="s">
        <v>41</v>
      </c>
      <c r="AX223" s="13" t="s">
        <v>80</v>
      </c>
      <c r="AY223" s="249" t="s">
        <v>151</v>
      </c>
    </row>
    <row r="224" s="15" customFormat="1">
      <c r="A224" s="15"/>
      <c r="B224" s="261"/>
      <c r="C224" s="262"/>
      <c r="D224" s="235" t="s">
        <v>162</v>
      </c>
      <c r="E224" s="263" t="s">
        <v>35</v>
      </c>
      <c r="F224" s="264" t="s">
        <v>304</v>
      </c>
      <c r="G224" s="262"/>
      <c r="H224" s="263" t="s">
        <v>35</v>
      </c>
      <c r="I224" s="265"/>
      <c r="J224" s="262"/>
      <c r="K224" s="262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162</v>
      </c>
      <c r="AU224" s="270" t="s">
        <v>90</v>
      </c>
      <c r="AV224" s="15" t="s">
        <v>88</v>
      </c>
      <c r="AW224" s="15" t="s">
        <v>41</v>
      </c>
      <c r="AX224" s="15" t="s">
        <v>80</v>
      </c>
      <c r="AY224" s="270" t="s">
        <v>151</v>
      </c>
    </row>
    <row r="225" s="13" customFormat="1">
      <c r="A225" s="13"/>
      <c r="B225" s="239"/>
      <c r="C225" s="240"/>
      <c r="D225" s="235" t="s">
        <v>162</v>
      </c>
      <c r="E225" s="241" t="s">
        <v>35</v>
      </c>
      <c r="F225" s="242" t="s">
        <v>305</v>
      </c>
      <c r="G225" s="240"/>
      <c r="H225" s="243">
        <v>215.80000000000001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162</v>
      </c>
      <c r="AU225" s="249" t="s">
        <v>90</v>
      </c>
      <c r="AV225" s="13" t="s">
        <v>90</v>
      </c>
      <c r="AW225" s="13" t="s">
        <v>41</v>
      </c>
      <c r="AX225" s="13" t="s">
        <v>80</v>
      </c>
      <c r="AY225" s="249" t="s">
        <v>151</v>
      </c>
    </row>
    <row r="226" s="13" customFormat="1">
      <c r="A226" s="13"/>
      <c r="B226" s="239"/>
      <c r="C226" s="240"/>
      <c r="D226" s="235" t="s">
        <v>162</v>
      </c>
      <c r="E226" s="241" t="s">
        <v>35</v>
      </c>
      <c r="F226" s="242" t="s">
        <v>306</v>
      </c>
      <c r="G226" s="240"/>
      <c r="H226" s="243">
        <v>4.0039999999999996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162</v>
      </c>
      <c r="AU226" s="249" t="s">
        <v>90</v>
      </c>
      <c r="AV226" s="13" t="s">
        <v>90</v>
      </c>
      <c r="AW226" s="13" t="s">
        <v>41</v>
      </c>
      <c r="AX226" s="13" t="s">
        <v>80</v>
      </c>
      <c r="AY226" s="249" t="s">
        <v>151</v>
      </c>
    </row>
    <row r="227" s="15" customFormat="1">
      <c r="A227" s="15"/>
      <c r="B227" s="261"/>
      <c r="C227" s="262"/>
      <c r="D227" s="235" t="s">
        <v>162</v>
      </c>
      <c r="E227" s="263" t="s">
        <v>35</v>
      </c>
      <c r="F227" s="264" t="s">
        <v>285</v>
      </c>
      <c r="G227" s="262"/>
      <c r="H227" s="263" t="s">
        <v>35</v>
      </c>
      <c r="I227" s="265"/>
      <c r="J227" s="262"/>
      <c r="K227" s="262"/>
      <c r="L227" s="266"/>
      <c r="M227" s="267"/>
      <c r="N227" s="268"/>
      <c r="O227" s="268"/>
      <c r="P227" s="268"/>
      <c r="Q227" s="268"/>
      <c r="R227" s="268"/>
      <c r="S227" s="268"/>
      <c r="T227" s="269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0" t="s">
        <v>162</v>
      </c>
      <c r="AU227" s="270" t="s">
        <v>90</v>
      </c>
      <c r="AV227" s="15" t="s">
        <v>88</v>
      </c>
      <c r="AW227" s="15" t="s">
        <v>41</v>
      </c>
      <c r="AX227" s="15" t="s">
        <v>80</v>
      </c>
      <c r="AY227" s="270" t="s">
        <v>151</v>
      </c>
    </row>
    <row r="228" s="13" customFormat="1">
      <c r="A228" s="13"/>
      <c r="B228" s="239"/>
      <c r="C228" s="240"/>
      <c r="D228" s="235" t="s">
        <v>162</v>
      </c>
      <c r="E228" s="241" t="s">
        <v>35</v>
      </c>
      <c r="F228" s="242" t="s">
        <v>307</v>
      </c>
      <c r="G228" s="240"/>
      <c r="H228" s="243">
        <v>-35.75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162</v>
      </c>
      <c r="AU228" s="249" t="s">
        <v>90</v>
      </c>
      <c r="AV228" s="13" t="s">
        <v>90</v>
      </c>
      <c r="AW228" s="13" t="s">
        <v>41</v>
      </c>
      <c r="AX228" s="13" t="s">
        <v>80</v>
      </c>
      <c r="AY228" s="249" t="s">
        <v>151</v>
      </c>
    </row>
    <row r="229" s="13" customFormat="1">
      <c r="A229" s="13"/>
      <c r="B229" s="239"/>
      <c r="C229" s="240"/>
      <c r="D229" s="235" t="s">
        <v>162</v>
      </c>
      <c r="E229" s="241" t="s">
        <v>35</v>
      </c>
      <c r="F229" s="242" t="s">
        <v>308</v>
      </c>
      <c r="G229" s="240"/>
      <c r="H229" s="243">
        <v>-0.77000000000000002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162</v>
      </c>
      <c r="AU229" s="249" t="s">
        <v>90</v>
      </c>
      <c r="AV229" s="13" t="s">
        <v>90</v>
      </c>
      <c r="AW229" s="13" t="s">
        <v>41</v>
      </c>
      <c r="AX229" s="13" t="s">
        <v>80</v>
      </c>
      <c r="AY229" s="249" t="s">
        <v>151</v>
      </c>
    </row>
    <row r="230" s="15" customFormat="1">
      <c r="A230" s="15"/>
      <c r="B230" s="261"/>
      <c r="C230" s="262"/>
      <c r="D230" s="235" t="s">
        <v>162</v>
      </c>
      <c r="E230" s="263" t="s">
        <v>35</v>
      </c>
      <c r="F230" s="264" t="s">
        <v>309</v>
      </c>
      <c r="G230" s="262"/>
      <c r="H230" s="263" t="s">
        <v>35</v>
      </c>
      <c r="I230" s="265"/>
      <c r="J230" s="262"/>
      <c r="K230" s="262"/>
      <c r="L230" s="266"/>
      <c r="M230" s="267"/>
      <c r="N230" s="268"/>
      <c r="O230" s="268"/>
      <c r="P230" s="268"/>
      <c r="Q230" s="268"/>
      <c r="R230" s="268"/>
      <c r="S230" s="268"/>
      <c r="T230" s="26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0" t="s">
        <v>162</v>
      </c>
      <c r="AU230" s="270" t="s">
        <v>90</v>
      </c>
      <c r="AV230" s="15" t="s">
        <v>88</v>
      </c>
      <c r="AW230" s="15" t="s">
        <v>41</v>
      </c>
      <c r="AX230" s="15" t="s">
        <v>80</v>
      </c>
      <c r="AY230" s="270" t="s">
        <v>151</v>
      </c>
    </row>
    <row r="231" s="13" customFormat="1">
      <c r="A231" s="13"/>
      <c r="B231" s="239"/>
      <c r="C231" s="240"/>
      <c r="D231" s="235" t="s">
        <v>162</v>
      </c>
      <c r="E231" s="241" t="s">
        <v>35</v>
      </c>
      <c r="F231" s="242" t="s">
        <v>310</v>
      </c>
      <c r="G231" s="240"/>
      <c r="H231" s="243">
        <v>106.392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162</v>
      </c>
      <c r="AU231" s="249" t="s">
        <v>90</v>
      </c>
      <c r="AV231" s="13" t="s">
        <v>90</v>
      </c>
      <c r="AW231" s="13" t="s">
        <v>41</v>
      </c>
      <c r="AX231" s="13" t="s">
        <v>80</v>
      </c>
      <c r="AY231" s="249" t="s">
        <v>151</v>
      </c>
    </row>
    <row r="232" s="13" customFormat="1">
      <c r="A232" s="13"/>
      <c r="B232" s="239"/>
      <c r="C232" s="240"/>
      <c r="D232" s="235" t="s">
        <v>162</v>
      </c>
      <c r="E232" s="241" t="s">
        <v>35</v>
      </c>
      <c r="F232" s="242" t="s">
        <v>311</v>
      </c>
      <c r="G232" s="240"/>
      <c r="H232" s="243">
        <v>6.0899999999999999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162</v>
      </c>
      <c r="AU232" s="249" t="s">
        <v>90</v>
      </c>
      <c r="AV232" s="13" t="s">
        <v>90</v>
      </c>
      <c r="AW232" s="13" t="s">
        <v>41</v>
      </c>
      <c r="AX232" s="13" t="s">
        <v>80</v>
      </c>
      <c r="AY232" s="249" t="s">
        <v>151</v>
      </c>
    </row>
    <row r="233" s="15" customFormat="1">
      <c r="A233" s="15"/>
      <c r="B233" s="261"/>
      <c r="C233" s="262"/>
      <c r="D233" s="235" t="s">
        <v>162</v>
      </c>
      <c r="E233" s="263" t="s">
        <v>35</v>
      </c>
      <c r="F233" s="264" t="s">
        <v>285</v>
      </c>
      <c r="G233" s="262"/>
      <c r="H233" s="263" t="s">
        <v>35</v>
      </c>
      <c r="I233" s="265"/>
      <c r="J233" s="262"/>
      <c r="K233" s="262"/>
      <c r="L233" s="266"/>
      <c r="M233" s="267"/>
      <c r="N233" s="268"/>
      <c r="O233" s="268"/>
      <c r="P233" s="268"/>
      <c r="Q233" s="268"/>
      <c r="R233" s="268"/>
      <c r="S233" s="268"/>
      <c r="T233" s="26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0" t="s">
        <v>162</v>
      </c>
      <c r="AU233" s="270" t="s">
        <v>90</v>
      </c>
      <c r="AV233" s="15" t="s">
        <v>88</v>
      </c>
      <c r="AW233" s="15" t="s">
        <v>41</v>
      </c>
      <c r="AX233" s="15" t="s">
        <v>80</v>
      </c>
      <c r="AY233" s="270" t="s">
        <v>151</v>
      </c>
    </row>
    <row r="234" s="13" customFormat="1">
      <c r="A234" s="13"/>
      <c r="B234" s="239"/>
      <c r="C234" s="240"/>
      <c r="D234" s="235" t="s">
        <v>162</v>
      </c>
      <c r="E234" s="241" t="s">
        <v>35</v>
      </c>
      <c r="F234" s="242" t="s">
        <v>312</v>
      </c>
      <c r="G234" s="240"/>
      <c r="H234" s="243">
        <v>-23.594999999999999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162</v>
      </c>
      <c r="AU234" s="249" t="s">
        <v>90</v>
      </c>
      <c r="AV234" s="13" t="s">
        <v>90</v>
      </c>
      <c r="AW234" s="13" t="s">
        <v>41</v>
      </c>
      <c r="AX234" s="13" t="s">
        <v>80</v>
      </c>
      <c r="AY234" s="249" t="s">
        <v>151</v>
      </c>
    </row>
    <row r="235" s="13" customFormat="1">
      <c r="A235" s="13"/>
      <c r="B235" s="239"/>
      <c r="C235" s="240"/>
      <c r="D235" s="235" t="s">
        <v>162</v>
      </c>
      <c r="E235" s="241" t="s">
        <v>35</v>
      </c>
      <c r="F235" s="242" t="s">
        <v>313</v>
      </c>
      <c r="G235" s="240"/>
      <c r="H235" s="243">
        <v>-1.595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162</v>
      </c>
      <c r="AU235" s="249" t="s">
        <v>90</v>
      </c>
      <c r="AV235" s="13" t="s">
        <v>90</v>
      </c>
      <c r="AW235" s="13" t="s">
        <v>41</v>
      </c>
      <c r="AX235" s="13" t="s">
        <v>80</v>
      </c>
      <c r="AY235" s="249" t="s">
        <v>151</v>
      </c>
    </row>
    <row r="236" s="15" customFormat="1">
      <c r="A236" s="15"/>
      <c r="B236" s="261"/>
      <c r="C236" s="262"/>
      <c r="D236" s="235" t="s">
        <v>162</v>
      </c>
      <c r="E236" s="263" t="s">
        <v>35</v>
      </c>
      <c r="F236" s="264" t="s">
        <v>314</v>
      </c>
      <c r="G236" s="262"/>
      <c r="H236" s="263" t="s">
        <v>35</v>
      </c>
      <c r="I236" s="265"/>
      <c r="J236" s="262"/>
      <c r="K236" s="262"/>
      <c r="L236" s="266"/>
      <c r="M236" s="267"/>
      <c r="N236" s="268"/>
      <c r="O236" s="268"/>
      <c r="P236" s="268"/>
      <c r="Q236" s="268"/>
      <c r="R236" s="268"/>
      <c r="S236" s="268"/>
      <c r="T236" s="26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0" t="s">
        <v>162</v>
      </c>
      <c r="AU236" s="270" t="s">
        <v>90</v>
      </c>
      <c r="AV236" s="15" t="s">
        <v>88</v>
      </c>
      <c r="AW236" s="15" t="s">
        <v>41</v>
      </c>
      <c r="AX236" s="15" t="s">
        <v>80</v>
      </c>
      <c r="AY236" s="270" t="s">
        <v>151</v>
      </c>
    </row>
    <row r="237" s="13" customFormat="1">
      <c r="A237" s="13"/>
      <c r="B237" s="239"/>
      <c r="C237" s="240"/>
      <c r="D237" s="235" t="s">
        <v>162</v>
      </c>
      <c r="E237" s="241" t="s">
        <v>35</v>
      </c>
      <c r="F237" s="242" t="s">
        <v>315</v>
      </c>
      <c r="G237" s="240"/>
      <c r="H237" s="243">
        <v>36.244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162</v>
      </c>
      <c r="AU237" s="249" t="s">
        <v>90</v>
      </c>
      <c r="AV237" s="13" t="s">
        <v>90</v>
      </c>
      <c r="AW237" s="13" t="s">
        <v>41</v>
      </c>
      <c r="AX237" s="13" t="s">
        <v>80</v>
      </c>
      <c r="AY237" s="249" t="s">
        <v>151</v>
      </c>
    </row>
    <row r="238" s="13" customFormat="1">
      <c r="A238" s="13"/>
      <c r="B238" s="239"/>
      <c r="C238" s="240"/>
      <c r="D238" s="235" t="s">
        <v>162</v>
      </c>
      <c r="E238" s="241" t="s">
        <v>35</v>
      </c>
      <c r="F238" s="242" t="s">
        <v>316</v>
      </c>
      <c r="G238" s="240"/>
      <c r="H238" s="243">
        <v>8.8559999999999999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162</v>
      </c>
      <c r="AU238" s="249" t="s">
        <v>90</v>
      </c>
      <c r="AV238" s="13" t="s">
        <v>90</v>
      </c>
      <c r="AW238" s="13" t="s">
        <v>41</v>
      </c>
      <c r="AX238" s="13" t="s">
        <v>80</v>
      </c>
      <c r="AY238" s="249" t="s">
        <v>151</v>
      </c>
    </row>
    <row r="239" s="15" customFormat="1">
      <c r="A239" s="15"/>
      <c r="B239" s="261"/>
      <c r="C239" s="262"/>
      <c r="D239" s="235" t="s">
        <v>162</v>
      </c>
      <c r="E239" s="263" t="s">
        <v>35</v>
      </c>
      <c r="F239" s="264" t="s">
        <v>285</v>
      </c>
      <c r="G239" s="262"/>
      <c r="H239" s="263" t="s">
        <v>35</v>
      </c>
      <c r="I239" s="265"/>
      <c r="J239" s="262"/>
      <c r="K239" s="262"/>
      <c r="L239" s="266"/>
      <c r="M239" s="267"/>
      <c r="N239" s="268"/>
      <c r="O239" s="268"/>
      <c r="P239" s="268"/>
      <c r="Q239" s="268"/>
      <c r="R239" s="268"/>
      <c r="S239" s="268"/>
      <c r="T239" s="26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0" t="s">
        <v>162</v>
      </c>
      <c r="AU239" s="270" t="s">
        <v>90</v>
      </c>
      <c r="AV239" s="15" t="s">
        <v>88</v>
      </c>
      <c r="AW239" s="15" t="s">
        <v>41</v>
      </c>
      <c r="AX239" s="15" t="s">
        <v>80</v>
      </c>
      <c r="AY239" s="270" t="s">
        <v>151</v>
      </c>
    </row>
    <row r="240" s="13" customFormat="1">
      <c r="A240" s="13"/>
      <c r="B240" s="239"/>
      <c r="C240" s="240"/>
      <c r="D240" s="235" t="s">
        <v>162</v>
      </c>
      <c r="E240" s="241" t="s">
        <v>35</v>
      </c>
      <c r="F240" s="242" t="s">
        <v>317</v>
      </c>
      <c r="G240" s="240"/>
      <c r="H240" s="243">
        <v>-3.218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162</v>
      </c>
      <c r="AU240" s="249" t="s">
        <v>90</v>
      </c>
      <c r="AV240" s="13" t="s">
        <v>90</v>
      </c>
      <c r="AW240" s="13" t="s">
        <v>41</v>
      </c>
      <c r="AX240" s="13" t="s">
        <v>80</v>
      </c>
      <c r="AY240" s="249" t="s">
        <v>151</v>
      </c>
    </row>
    <row r="241" s="14" customFormat="1">
      <c r="A241" s="14"/>
      <c r="B241" s="250"/>
      <c r="C241" s="251"/>
      <c r="D241" s="235" t="s">
        <v>162</v>
      </c>
      <c r="E241" s="252" t="s">
        <v>103</v>
      </c>
      <c r="F241" s="253" t="s">
        <v>177</v>
      </c>
      <c r="G241" s="251"/>
      <c r="H241" s="254">
        <v>743.43700000000001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162</v>
      </c>
      <c r="AU241" s="260" t="s">
        <v>90</v>
      </c>
      <c r="AV241" s="14" t="s">
        <v>158</v>
      </c>
      <c r="AW241" s="14" t="s">
        <v>41</v>
      </c>
      <c r="AX241" s="14" t="s">
        <v>88</v>
      </c>
      <c r="AY241" s="260" t="s">
        <v>151</v>
      </c>
    </row>
    <row r="242" s="15" customFormat="1">
      <c r="A242" s="15"/>
      <c r="B242" s="261"/>
      <c r="C242" s="262"/>
      <c r="D242" s="235" t="s">
        <v>162</v>
      </c>
      <c r="E242" s="263" t="s">
        <v>35</v>
      </c>
      <c r="F242" s="264" t="s">
        <v>318</v>
      </c>
      <c r="G242" s="262"/>
      <c r="H242" s="263" t="s">
        <v>35</v>
      </c>
      <c r="I242" s="265"/>
      <c r="J242" s="262"/>
      <c r="K242" s="262"/>
      <c r="L242" s="266"/>
      <c r="M242" s="267"/>
      <c r="N242" s="268"/>
      <c r="O242" s="268"/>
      <c r="P242" s="268"/>
      <c r="Q242" s="268"/>
      <c r="R242" s="268"/>
      <c r="S242" s="268"/>
      <c r="T242" s="26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0" t="s">
        <v>162</v>
      </c>
      <c r="AU242" s="270" t="s">
        <v>90</v>
      </c>
      <c r="AV242" s="15" t="s">
        <v>88</v>
      </c>
      <c r="AW242" s="15" t="s">
        <v>41</v>
      </c>
      <c r="AX242" s="15" t="s">
        <v>80</v>
      </c>
      <c r="AY242" s="270" t="s">
        <v>151</v>
      </c>
    </row>
    <row r="243" s="13" customFormat="1">
      <c r="A243" s="13"/>
      <c r="B243" s="239"/>
      <c r="C243" s="240"/>
      <c r="D243" s="235" t="s">
        <v>162</v>
      </c>
      <c r="E243" s="240"/>
      <c r="F243" s="242" t="s">
        <v>319</v>
      </c>
      <c r="G243" s="240"/>
      <c r="H243" s="243">
        <v>297.375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162</v>
      </c>
      <c r="AU243" s="249" t="s">
        <v>90</v>
      </c>
      <c r="AV243" s="13" t="s">
        <v>90</v>
      </c>
      <c r="AW243" s="13" t="s">
        <v>4</v>
      </c>
      <c r="AX243" s="13" t="s">
        <v>88</v>
      </c>
      <c r="AY243" s="249" t="s">
        <v>151</v>
      </c>
    </row>
    <row r="244" s="2" customFormat="1" ht="24" customHeight="1">
      <c r="A244" s="41"/>
      <c r="B244" s="42"/>
      <c r="C244" s="222" t="s">
        <v>320</v>
      </c>
      <c r="D244" s="222" t="s">
        <v>153</v>
      </c>
      <c r="E244" s="223" t="s">
        <v>321</v>
      </c>
      <c r="F244" s="224" t="s">
        <v>322</v>
      </c>
      <c r="G244" s="225" t="s">
        <v>255</v>
      </c>
      <c r="H244" s="226">
        <v>148.68700000000001</v>
      </c>
      <c r="I244" s="227"/>
      <c r="J244" s="228">
        <f>ROUND(I244*H244,2)</f>
        <v>0</v>
      </c>
      <c r="K244" s="224" t="s">
        <v>157</v>
      </c>
      <c r="L244" s="47"/>
      <c r="M244" s="229" t="s">
        <v>35</v>
      </c>
      <c r="N244" s="230" t="s">
        <v>51</v>
      </c>
      <c r="O244" s="87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33" t="s">
        <v>158</v>
      </c>
      <c r="AT244" s="233" t="s">
        <v>153</v>
      </c>
      <c r="AU244" s="233" t="s">
        <v>90</v>
      </c>
      <c r="AY244" s="19" t="s">
        <v>151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9" t="s">
        <v>88</v>
      </c>
      <c r="BK244" s="234">
        <f>ROUND(I244*H244,2)</f>
        <v>0</v>
      </c>
      <c r="BL244" s="19" t="s">
        <v>158</v>
      </c>
      <c r="BM244" s="233" t="s">
        <v>323</v>
      </c>
    </row>
    <row r="245" s="2" customFormat="1">
      <c r="A245" s="41"/>
      <c r="B245" s="42"/>
      <c r="C245" s="43"/>
      <c r="D245" s="235" t="s">
        <v>160</v>
      </c>
      <c r="E245" s="43"/>
      <c r="F245" s="236" t="s">
        <v>278</v>
      </c>
      <c r="G245" s="43"/>
      <c r="H245" s="43"/>
      <c r="I245" s="140"/>
      <c r="J245" s="43"/>
      <c r="K245" s="43"/>
      <c r="L245" s="47"/>
      <c r="M245" s="237"/>
      <c r="N245" s="238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160</v>
      </c>
      <c r="AU245" s="19" t="s">
        <v>90</v>
      </c>
    </row>
    <row r="246" s="13" customFormat="1">
      <c r="A246" s="13"/>
      <c r="B246" s="239"/>
      <c r="C246" s="240"/>
      <c r="D246" s="235" t="s">
        <v>162</v>
      </c>
      <c r="E246" s="241" t="s">
        <v>35</v>
      </c>
      <c r="F246" s="242" t="s">
        <v>324</v>
      </c>
      <c r="G246" s="240"/>
      <c r="H246" s="243">
        <v>148.68700000000001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162</v>
      </c>
      <c r="AU246" s="249" t="s">
        <v>90</v>
      </c>
      <c r="AV246" s="13" t="s">
        <v>90</v>
      </c>
      <c r="AW246" s="13" t="s">
        <v>41</v>
      </c>
      <c r="AX246" s="13" t="s">
        <v>88</v>
      </c>
      <c r="AY246" s="249" t="s">
        <v>151</v>
      </c>
    </row>
    <row r="247" s="2" customFormat="1" ht="24" customHeight="1">
      <c r="A247" s="41"/>
      <c r="B247" s="42"/>
      <c r="C247" s="222" t="s">
        <v>8</v>
      </c>
      <c r="D247" s="222" t="s">
        <v>153</v>
      </c>
      <c r="E247" s="223" t="s">
        <v>325</v>
      </c>
      <c r="F247" s="224" t="s">
        <v>326</v>
      </c>
      <c r="G247" s="225" t="s">
        <v>255</v>
      </c>
      <c r="H247" s="226">
        <v>446.06200000000001</v>
      </c>
      <c r="I247" s="227"/>
      <c r="J247" s="228">
        <f>ROUND(I247*H247,2)</f>
        <v>0</v>
      </c>
      <c r="K247" s="224" t="s">
        <v>157</v>
      </c>
      <c r="L247" s="47"/>
      <c r="M247" s="229" t="s">
        <v>35</v>
      </c>
      <c r="N247" s="230" t="s">
        <v>51</v>
      </c>
      <c r="O247" s="87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33" t="s">
        <v>158</v>
      </c>
      <c r="AT247" s="233" t="s">
        <v>153</v>
      </c>
      <c r="AU247" s="233" t="s">
        <v>90</v>
      </c>
      <c r="AY247" s="19" t="s">
        <v>151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9" t="s">
        <v>88</v>
      </c>
      <c r="BK247" s="234">
        <f>ROUND(I247*H247,2)</f>
        <v>0</v>
      </c>
      <c r="BL247" s="19" t="s">
        <v>158</v>
      </c>
      <c r="BM247" s="233" t="s">
        <v>327</v>
      </c>
    </row>
    <row r="248" s="2" customFormat="1">
      <c r="A248" s="41"/>
      <c r="B248" s="42"/>
      <c r="C248" s="43"/>
      <c r="D248" s="235" t="s">
        <v>160</v>
      </c>
      <c r="E248" s="43"/>
      <c r="F248" s="236" t="s">
        <v>278</v>
      </c>
      <c r="G248" s="43"/>
      <c r="H248" s="43"/>
      <c r="I248" s="140"/>
      <c r="J248" s="43"/>
      <c r="K248" s="43"/>
      <c r="L248" s="47"/>
      <c r="M248" s="237"/>
      <c r="N248" s="238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160</v>
      </c>
      <c r="AU248" s="19" t="s">
        <v>90</v>
      </c>
    </row>
    <row r="249" s="15" customFormat="1">
      <c r="A249" s="15"/>
      <c r="B249" s="261"/>
      <c r="C249" s="262"/>
      <c r="D249" s="235" t="s">
        <v>162</v>
      </c>
      <c r="E249" s="263" t="s">
        <v>35</v>
      </c>
      <c r="F249" s="264" t="s">
        <v>328</v>
      </c>
      <c r="G249" s="262"/>
      <c r="H249" s="263" t="s">
        <v>35</v>
      </c>
      <c r="I249" s="265"/>
      <c r="J249" s="262"/>
      <c r="K249" s="262"/>
      <c r="L249" s="266"/>
      <c r="M249" s="267"/>
      <c r="N249" s="268"/>
      <c r="O249" s="268"/>
      <c r="P249" s="268"/>
      <c r="Q249" s="268"/>
      <c r="R249" s="268"/>
      <c r="S249" s="268"/>
      <c r="T249" s="26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0" t="s">
        <v>162</v>
      </c>
      <c r="AU249" s="270" t="s">
        <v>90</v>
      </c>
      <c r="AV249" s="15" t="s">
        <v>88</v>
      </c>
      <c r="AW249" s="15" t="s">
        <v>41</v>
      </c>
      <c r="AX249" s="15" t="s">
        <v>80</v>
      </c>
      <c r="AY249" s="270" t="s">
        <v>151</v>
      </c>
    </row>
    <row r="250" s="13" customFormat="1">
      <c r="A250" s="13"/>
      <c r="B250" s="239"/>
      <c r="C250" s="240"/>
      <c r="D250" s="235" t="s">
        <v>162</v>
      </c>
      <c r="E250" s="241" t="s">
        <v>35</v>
      </c>
      <c r="F250" s="242" t="s">
        <v>329</v>
      </c>
      <c r="G250" s="240"/>
      <c r="H250" s="243">
        <v>446.06200000000001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162</v>
      </c>
      <c r="AU250" s="249" t="s">
        <v>90</v>
      </c>
      <c r="AV250" s="13" t="s">
        <v>90</v>
      </c>
      <c r="AW250" s="13" t="s">
        <v>41</v>
      </c>
      <c r="AX250" s="13" t="s">
        <v>88</v>
      </c>
      <c r="AY250" s="249" t="s">
        <v>151</v>
      </c>
    </row>
    <row r="251" s="2" customFormat="1" ht="24" customHeight="1">
      <c r="A251" s="41"/>
      <c r="B251" s="42"/>
      <c r="C251" s="222" t="s">
        <v>330</v>
      </c>
      <c r="D251" s="222" t="s">
        <v>153</v>
      </c>
      <c r="E251" s="223" t="s">
        <v>331</v>
      </c>
      <c r="F251" s="224" t="s">
        <v>332</v>
      </c>
      <c r="G251" s="225" t="s">
        <v>255</v>
      </c>
      <c r="H251" s="226">
        <v>223.03100000000001</v>
      </c>
      <c r="I251" s="227"/>
      <c r="J251" s="228">
        <f>ROUND(I251*H251,2)</f>
        <v>0</v>
      </c>
      <c r="K251" s="224" t="s">
        <v>157</v>
      </c>
      <c r="L251" s="47"/>
      <c r="M251" s="229" t="s">
        <v>35</v>
      </c>
      <c r="N251" s="230" t="s">
        <v>51</v>
      </c>
      <c r="O251" s="87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33" t="s">
        <v>158</v>
      </c>
      <c r="AT251" s="233" t="s">
        <v>153</v>
      </c>
      <c r="AU251" s="233" t="s">
        <v>90</v>
      </c>
      <c r="AY251" s="19" t="s">
        <v>151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9" t="s">
        <v>88</v>
      </c>
      <c r="BK251" s="234">
        <f>ROUND(I251*H251,2)</f>
        <v>0</v>
      </c>
      <c r="BL251" s="19" t="s">
        <v>158</v>
      </c>
      <c r="BM251" s="233" t="s">
        <v>333</v>
      </c>
    </row>
    <row r="252" s="2" customFormat="1">
      <c r="A252" s="41"/>
      <c r="B252" s="42"/>
      <c r="C252" s="43"/>
      <c r="D252" s="235" t="s">
        <v>160</v>
      </c>
      <c r="E252" s="43"/>
      <c r="F252" s="236" t="s">
        <v>278</v>
      </c>
      <c r="G252" s="43"/>
      <c r="H252" s="43"/>
      <c r="I252" s="140"/>
      <c r="J252" s="43"/>
      <c r="K252" s="43"/>
      <c r="L252" s="47"/>
      <c r="M252" s="237"/>
      <c r="N252" s="238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160</v>
      </c>
      <c r="AU252" s="19" t="s">
        <v>90</v>
      </c>
    </row>
    <row r="253" s="13" customFormat="1">
      <c r="A253" s="13"/>
      <c r="B253" s="239"/>
      <c r="C253" s="240"/>
      <c r="D253" s="235" t="s">
        <v>162</v>
      </c>
      <c r="E253" s="241" t="s">
        <v>35</v>
      </c>
      <c r="F253" s="242" t="s">
        <v>334</v>
      </c>
      <c r="G253" s="240"/>
      <c r="H253" s="243">
        <v>223.03100000000001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162</v>
      </c>
      <c r="AU253" s="249" t="s">
        <v>90</v>
      </c>
      <c r="AV253" s="13" t="s">
        <v>90</v>
      </c>
      <c r="AW253" s="13" t="s">
        <v>41</v>
      </c>
      <c r="AX253" s="13" t="s">
        <v>88</v>
      </c>
      <c r="AY253" s="249" t="s">
        <v>151</v>
      </c>
    </row>
    <row r="254" s="2" customFormat="1" ht="24" customHeight="1">
      <c r="A254" s="41"/>
      <c r="B254" s="42"/>
      <c r="C254" s="222" t="s">
        <v>335</v>
      </c>
      <c r="D254" s="222" t="s">
        <v>153</v>
      </c>
      <c r="E254" s="223" t="s">
        <v>336</v>
      </c>
      <c r="F254" s="224" t="s">
        <v>337</v>
      </c>
      <c r="G254" s="225" t="s">
        <v>255</v>
      </c>
      <c r="H254" s="226">
        <v>8</v>
      </c>
      <c r="I254" s="227"/>
      <c r="J254" s="228">
        <f>ROUND(I254*H254,2)</f>
        <v>0</v>
      </c>
      <c r="K254" s="224" t="s">
        <v>157</v>
      </c>
      <c r="L254" s="47"/>
      <c r="M254" s="229" t="s">
        <v>35</v>
      </c>
      <c r="N254" s="230" t="s">
        <v>51</v>
      </c>
      <c r="O254" s="87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33" t="s">
        <v>158</v>
      </c>
      <c r="AT254" s="233" t="s">
        <v>153</v>
      </c>
      <c r="AU254" s="233" t="s">
        <v>90</v>
      </c>
      <c r="AY254" s="19" t="s">
        <v>151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9" t="s">
        <v>88</v>
      </c>
      <c r="BK254" s="234">
        <f>ROUND(I254*H254,2)</f>
        <v>0</v>
      </c>
      <c r="BL254" s="19" t="s">
        <v>158</v>
      </c>
      <c r="BM254" s="233" t="s">
        <v>338</v>
      </c>
    </row>
    <row r="255" s="2" customFormat="1">
      <c r="A255" s="41"/>
      <c r="B255" s="42"/>
      <c r="C255" s="43"/>
      <c r="D255" s="235" t="s">
        <v>160</v>
      </c>
      <c r="E255" s="43"/>
      <c r="F255" s="236" t="s">
        <v>339</v>
      </c>
      <c r="G255" s="43"/>
      <c r="H255" s="43"/>
      <c r="I255" s="140"/>
      <c r="J255" s="43"/>
      <c r="K255" s="43"/>
      <c r="L255" s="47"/>
      <c r="M255" s="237"/>
      <c r="N255" s="238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19" t="s">
        <v>160</v>
      </c>
      <c r="AU255" s="19" t="s">
        <v>90</v>
      </c>
    </row>
    <row r="256" s="13" customFormat="1">
      <c r="A256" s="13"/>
      <c r="B256" s="239"/>
      <c r="C256" s="240"/>
      <c r="D256" s="235" t="s">
        <v>162</v>
      </c>
      <c r="E256" s="241" t="s">
        <v>35</v>
      </c>
      <c r="F256" s="242" t="s">
        <v>340</v>
      </c>
      <c r="G256" s="240"/>
      <c r="H256" s="243">
        <v>1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162</v>
      </c>
      <c r="AU256" s="249" t="s">
        <v>90</v>
      </c>
      <c r="AV256" s="13" t="s">
        <v>90</v>
      </c>
      <c r="AW256" s="13" t="s">
        <v>41</v>
      </c>
      <c r="AX256" s="13" t="s">
        <v>80</v>
      </c>
      <c r="AY256" s="249" t="s">
        <v>151</v>
      </c>
    </row>
    <row r="257" s="13" customFormat="1">
      <c r="A257" s="13"/>
      <c r="B257" s="239"/>
      <c r="C257" s="240"/>
      <c r="D257" s="235" t="s">
        <v>162</v>
      </c>
      <c r="E257" s="241" t="s">
        <v>35</v>
      </c>
      <c r="F257" s="242" t="s">
        <v>341</v>
      </c>
      <c r="G257" s="240"/>
      <c r="H257" s="243">
        <v>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162</v>
      </c>
      <c r="AU257" s="249" t="s">
        <v>90</v>
      </c>
      <c r="AV257" s="13" t="s">
        <v>90</v>
      </c>
      <c r="AW257" s="13" t="s">
        <v>41</v>
      </c>
      <c r="AX257" s="13" t="s">
        <v>80</v>
      </c>
      <c r="AY257" s="249" t="s">
        <v>151</v>
      </c>
    </row>
    <row r="258" s="13" customFormat="1">
      <c r="A258" s="13"/>
      <c r="B258" s="239"/>
      <c r="C258" s="240"/>
      <c r="D258" s="235" t="s">
        <v>162</v>
      </c>
      <c r="E258" s="241" t="s">
        <v>35</v>
      </c>
      <c r="F258" s="242" t="s">
        <v>342</v>
      </c>
      <c r="G258" s="240"/>
      <c r="H258" s="243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162</v>
      </c>
      <c r="AU258" s="249" t="s">
        <v>90</v>
      </c>
      <c r="AV258" s="13" t="s">
        <v>90</v>
      </c>
      <c r="AW258" s="13" t="s">
        <v>41</v>
      </c>
      <c r="AX258" s="13" t="s">
        <v>80</v>
      </c>
      <c r="AY258" s="249" t="s">
        <v>151</v>
      </c>
    </row>
    <row r="259" s="13" customFormat="1">
      <c r="A259" s="13"/>
      <c r="B259" s="239"/>
      <c r="C259" s="240"/>
      <c r="D259" s="235" t="s">
        <v>162</v>
      </c>
      <c r="E259" s="241" t="s">
        <v>35</v>
      </c>
      <c r="F259" s="242" t="s">
        <v>343</v>
      </c>
      <c r="G259" s="240"/>
      <c r="H259" s="243">
        <v>1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162</v>
      </c>
      <c r="AU259" s="249" t="s">
        <v>90</v>
      </c>
      <c r="AV259" s="13" t="s">
        <v>90</v>
      </c>
      <c r="AW259" s="13" t="s">
        <v>41</v>
      </c>
      <c r="AX259" s="13" t="s">
        <v>80</v>
      </c>
      <c r="AY259" s="249" t="s">
        <v>151</v>
      </c>
    </row>
    <row r="260" s="13" customFormat="1">
      <c r="A260" s="13"/>
      <c r="B260" s="239"/>
      <c r="C260" s="240"/>
      <c r="D260" s="235" t="s">
        <v>162</v>
      </c>
      <c r="E260" s="241" t="s">
        <v>35</v>
      </c>
      <c r="F260" s="242" t="s">
        <v>344</v>
      </c>
      <c r="G260" s="240"/>
      <c r="H260" s="243">
        <v>1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162</v>
      </c>
      <c r="AU260" s="249" t="s">
        <v>90</v>
      </c>
      <c r="AV260" s="13" t="s">
        <v>90</v>
      </c>
      <c r="AW260" s="13" t="s">
        <v>41</v>
      </c>
      <c r="AX260" s="13" t="s">
        <v>80</v>
      </c>
      <c r="AY260" s="249" t="s">
        <v>151</v>
      </c>
    </row>
    <row r="261" s="13" customFormat="1">
      <c r="A261" s="13"/>
      <c r="B261" s="239"/>
      <c r="C261" s="240"/>
      <c r="D261" s="235" t="s">
        <v>162</v>
      </c>
      <c r="E261" s="241" t="s">
        <v>35</v>
      </c>
      <c r="F261" s="242" t="s">
        <v>345</v>
      </c>
      <c r="G261" s="240"/>
      <c r="H261" s="243">
        <v>1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162</v>
      </c>
      <c r="AU261" s="249" t="s">
        <v>90</v>
      </c>
      <c r="AV261" s="13" t="s">
        <v>90</v>
      </c>
      <c r="AW261" s="13" t="s">
        <v>41</v>
      </c>
      <c r="AX261" s="13" t="s">
        <v>80</v>
      </c>
      <c r="AY261" s="249" t="s">
        <v>151</v>
      </c>
    </row>
    <row r="262" s="13" customFormat="1">
      <c r="A262" s="13"/>
      <c r="B262" s="239"/>
      <c r="C262" s="240"/>
      <c r="D262" s="235" t="s">
        <v>162</v>
      </c>
      <c r="E262" s="241" t="s">
        <v>35</v>
      </c>
      <c r="F262" s="242" t="s">
        <v>346</v>
      </c>
      <c r="G262" s="240"/>
      <c r="H262" s="243">
        <v>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162</v>
      </c>
      <c r="AU262" s="249" t="s">
        <v>90</v>
      </c>
      <c r="AV262" s="13" t="s">
        <v>90</v>
      </c>
      <c r="AW262" s="13" t="s">
        <v>41</v>
      </c>
      <c r="AX262" s="13" t="s">
        <v>80</v>
      </c>
      <c r="AY262" s="249" t="s">
        <v>151</v>
      </c>
    </row>
    <row r="263" s="13" customFormat="1">
      <c r="A263" s="13"/>
      <c r="B263" s="239"/>
      <c r="C263" s="240"/>
      <c r="D263" s="235" t="s">
        <v>162</v>
      </c>
      <c r="E263" s="241" t="s">
        <v>35</v>
      </c>
      <c r="F263" s="242" t="s">
        <v>347</v>
      </c>
      <c r="G263" s="240"/>
      <c r="H263" s="243">
        <v>1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162</v>
      </c>
      <c r="AU263" s="249" t="s">
        <v>90</v>
      </c>
      <c r="AV263" s="13" t="s">
        <v>90</v>
      </c>
      <c r="AW263" s="13" t="s">
        <v>41</v>
      </c>
      <c r="AX263" s="13" t="s">
        <v>80</v>
      </c>
      <c r="AY263" s="249" t="s">
        <v>151</v>
      </c>
    </row>
    <row r="264" s="14" customFormat="1">
      <c r="A264" s="14"/>
      <c r="B264" s="250"/>
      <c r="C264" s="251"/>
      <c r="D264" s="235" t="s">
        <v>162</v>
      </c>
      <c r="E264" s="252" t="s">
        <v>106</v>
      </c>
      <c r="F264" s="253" t="s">
        <v>177</v>
      </c>
      <c r="G264" s="251"/>
      <c r="H264" s="254">
        <v>8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162</v>
      </c>
      <c r="AU264" s="260" t="s">
        <v>90</v>
      </c>
      <c r="AV264" s="14" t="s">
        <v>158</v>
      </c>
      <c r="AW264" s="14" t="s">
        <v>41</v>
      </c>
      <c r="AX264" s="14" t="s">
        <v>88</v>
      </c>
      <c r="AY264" s="260" t="s">
        <v>151</v>
      </c>
    </row>
    <row r="265" s="2" customFormat="1" ht="24" customHeight="1">
      <c r="A265" s="41"/>
      <c r="B265" s="42"/>
      <c r="C265" s="222" t="s">
        <v>348</v>
      </c>
      <c r="D265" s="222" t="s">
        <v>153</v>
      </c>
      <c r="E265" s="223" t="s">
        <v>349</v>
      </c>
      <c r="F265" s="224" t="s">
        <v>350</v>
      </c>
      <c r="G265" s="225" t="s">
        <v>255</v>
      </c>
      <c r="H265" s="226">
        <v>4</v>
      </c>
      <c r="I265" s="227"/>
      <c r="J265" s="228">
        <f>ROUND(I265*H265,2)</f>
        <v>0</v>
      </c>
      <c r="K265" s="224" t="s">
        <v>157</v>
      </c>
      <c r="L265" s="47"/>
      <c r="M265" s="229" t="s">
        <v>35</v>
      </c>
      <c r="N265" s="230" t="s">
        <v>51</v>
      </c>
      <c r="O265" s="87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33" t="s">
        <v>158</v>
      </c>
      <c r="AT265" s="233" t="s">
        <v>153</v>
      </c>
      <c r="AU265" s="233" t="s">
        <v>90</v>
      </c>
      <c r="AY265" s="19" t="s">
        <v>151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9" t="s">
        <v>88</v>
      </c>
      <c r="BK265" s="234">
        <f>ROUND(I265*H265,2)</f>
        <v>0</v>
      </c>
      <c r="BL265" s="19" t="s">
        <v>158</v>
      </c>
      <c r="BM265" s="233" t="s">
        <v>351</v>
      </c>
    </row>
    <row r="266" s="2" customFormat="1">
      <c r="A266" s="41"/>
      <c r="B266" s="42"/>
      <c r="C266" s="43"/>
      <c r="D266" s="235" t="s">
        <v>160</v>
      </c>
      <c r="E266" s="43"/>
      <c r="F266" s="236" t="s">
        <v>339</v>
      </c>
      <c r="G266" s="43"/>
      <c r="H266" s="43"/>
      <c r="I266" s="140"/>
      <c r="J266" s="43"/>
      <c r="K266" s="43"/>
      <c r="L266" s="47"/>
      <c r="M266" s="237"/>
      <c r="N266" s="238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19" t="s">
        <v>160</v>
      </c>
      <c r="AU266" s="19" t="s">
        <v>90</v>
      </c>
    </row>
    <row r="267" s="13" customFormat="1">
      <c r="A267" s="13"/>
      <c r="B267" s="239"/>
      <c r="C267" s="240"/>
      <c r="D267" s="235" t="s">
        <v>162</v>
      </c>
      <c r="E267" s="241" t="s">
        <v>35</v>
      </c>
      <c r="F267" s="242" t="s">
        <v>352</v>
      </c>
      <c r="G267" s="240"/>
      <c r="H267" s="243">
        <v>4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162</v>
      </c>
      <c r="AU267" s="249" t="s">
        <v>90</v>
      </c>
      <c r="AV267" s="13" t="s">
        <v>90</v>
      </c>
      <c r="AW267" s="13" t="s">
        <v>41</v>
      </c>
      <c r="AX267" s="13" t="s">
        <v>88</v>
      </c>
      <c r="AY267" s="249" t="s">
        <v>151</v>
      </c>
    </row>
    <row r="268" s="2" customFormat="1" ht="24" customHeight="1">
      <c r="A268" s="41"/>
      <c r="B268" s="42"/>
      <c r="C268" s="222" t="s">
        <v>353</v>
      </c>
      <c r="D268" s="222" t="s">
        <v>153</v>
      </c>
      <c r="E268" s="223" t="s">
        <v>354</v>
      </c>
      <c r="F268" s="224" t="s">
        <v>355</v>
      </c>
      <c r="G268" s="225" t="s">
        <v>156</v>
      </c>
      <c r="H268" s="226">
        <v>507.33999999999998</v>
      </c>
      <c r="I268" s="227"/>
      <c r="J268" s="228">
        <f>ROUND(I268*H268,2)</f>
        <v>0</v>
      </c>
      <c r="K268" s="224" t="s">
        <v>356</v>
      </c>
      <c r="L268" s="47"/>
      <c r="M268" s="229" t="s">
        <v>35</v>
      </c>
      <c r="N268" s="230" t="s">
        <v>51</v>
      </c>
      <c r="O268" s="87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33" t="s">
        <v>158</v>
      </c>
      <c r="AT268" s="233" t="s">
        <v>153</v>
      </c>
      <c r="AU268" s="233" t="s">
        <v>90</v>
      </c>
      <c r="AY268" s="19" t="s">
        <v>151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9" t="s">
        <v>88</v>
      </c>
      <c r="BK268" s="234">
        <f>ROUND(I268*H268,2)</f>
        <v>0</v>
      </c>
      <c r="BL268" s="19" t="s">
        <v>158</v>
      </c>
      <c r="BM268" s="233" t="s">
        <v>357</v>
      </c>
    </row>
    <row r="269" s="2" customFormat="1">
      <c r="A269" s="41"/>
      <c r="B269" s="42"/>
      <c r="C269" s="43"/>
      <c r="D269" s="235" t="s">
        <v>160</v>
      </c>
      <c r="E269" s="43"/>
      <c r="F269" s="236" t="s">
        <v>358</v>
      </c>
      <c r="G269" s="43"/>
      <c r="H269" s="43"/>
      <c r="I269" s="140"/>
      <c r="J269" s="43"/>
      <c r="K269" s="43"/>
      <c r="L269" s="47"/>
      <c r="M269" s="237"/>
      <c r="N269" s="238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19" t="s">
        <v>160</v>
      </c>
      <c r="AU269" s="19" t="s">
        <v>90</v>
      </c>
    </row>
    <row r="270" s="15" customFormat="1">
      <c r="A270" s="15"/>
      <c r="B270" s="261"/>
      <c r="C270" s="262"/>
      <c r="D270" s="235" t="s">
        <v>162</v>
      </c>
      <c r="E270" s="263" t="s">
        <v>35</v>
      </c>
      <c r="F270" s="264" t="s">
        <v>279</v>
      </c>
      <c r="G270" s="262"/>
      <c r="H270" s="263" t="s">
        <v>35</v>
      </c>
      <c r="I270" s="265"/>
      <c r="J270" s="262"/>
      <c r="K270" s="262"/>
      <c r="L270" s="266"/>
      <c r="M270" s="267"/>
      <c r="N270" s="268"/>
      <c r="O270" s="268"/>
      <c r="P270" s="268"/>
      <c r="Q270" s="268"/>
      <c r="R270" s="268"/>
      <c r="S270" s="268"/>
      <c r="T270" s="26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0" t="s">
        <v>162</v>
      </c>
      <c r="AU270" s="270" t="s">
        <v>90</v>
      </c>
      <c r="AV270" s="15" t="s">
        <v>88</v>
      </c>
      <c r="AW270" s="15" t="s">
        <v>41</v>
      </c>
      <c r="AX270" s="15" t="s">
        <v>80</v>
      </c>
      <c r="AY270" s="270" t="s">
        <v>151</v>
      </c>
    </row>
    <row r="271" s="13" customFormat="1">
      <c r="A271" s="13"/>
      <c r="B271" s="239"/>
      <c r="C271" s="240"/>
      <c r="D271" s="235" t="s">
        <v>162</v>
      </c>
      <c r="E271" s="241" t="s">
        <v>35</v>
      </c>
      <c r="F271" s="242" t="s">
        <v>359</v>
      </c>
      <c r="G271" s="240"/>
      <c r="H271" s="243">
        <v>207.90000000000001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162</v>
      </c>
      <c r="AU271" s="249" t="s">
        <v>90</v>
      </c>
      <c r="AV271" s="13" t="s">
        <v>90</v>
      </c>
      <c r="AW271" s="13" t="s">
        <v>41</v>
      </c>
      <c r="AX271" s="13" t="s">
        <v>80</v>
      </c>
      <c r="AY271" s="249" t="s">
        <v>151</v>
      </c>
    </row>
    <row r="272" s="15" customFormat="1">
      <c r="A272" s="15"/>
      <c r="B272" s="261"/>
      <c r="C272" s="262"/>
      <c r="D272" s="235" t="s">
        <v>162</v>
      </c>
      <c r="E272" s="263" t="s">
        <v>35</v>
      </c>
      <c r="F272" s="264" t="s">
        <v>289</v>
      </c>
      <c r="G272" s="262"/>
      <c r="H272" s="263" t="s">
        <v>35</v>
      </c>
      <c r="I272" s="265"/>
      <c r="J272" s="262"/>
      <c r="K272" s="262"/>
      <c r="L272" s="266"/>
      <c r="M272" s="267"/>
      <c r="N272" s="268"/>
      <c r="O272" s="268"/>
      <c r="P272" s="268"/>
      <c r="Q272" s="268"/>
      <c r="R272" s="268"/>
      <c r="S272" s="268"/>
      <c r="T272" s="269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0" t="s">
        <v>162</v>
      </c>
      <c r="AU272" s="270" t="s">
        <v>90</v>
      </c>
      <c r="AV272" s="15" t="s">
        <v>88</v>
      </c>
      <c r="AW272" s="15" t="s">
        <v>41</v>
      </c>
      <c r="AX272" s="15" t="s">
        <v>80</v>
      </c>
      <c r="AY272" s="270" t="s">
        <v>151</v>
      </c>
    </row>
    <row r="273" s="13" customFormat="1">
      <c r="A273" s="13"/>
      <c r="B273" s="239"/>
      <c r="C273" s="240"/>
      <c r="D273" s="235" t="s">
        <v>162</v>
      </c>
      <c r="E273" s="241" t="s">
        <v>35</v>
      </c>
      <c r="F273" s="242" t="s">
        <v>360</v>
      </c>
      <c r="G273" s="240"/>
      <c r="H273" s="243">
        <v>106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162</v>
      </c>
      <c r="AU273" s="249" t="s">
        <v>90</v>
      </c>
      <c r="AV273" s="13" t="s">
        <v>90</v>
      </c>
      <c r="AW273" s="13" t="s">
        <v>41</v>
      </c>
      <c r="AX273" s="13" t="s">
        <v>80</v>
      </c>
      <c r="AY273" s="249" t="s">
        <v>151</v>
      </c>
    </row>
    <row r="274" s="15" customFormat="1">
      <c r="A274" s="15"/>
      <c r="B274" s="261"/>
      <c r="C274" s="262"/>
      <c r="D274" s="235" t="s">
        <v>162</v>
      </c>
      <c r="E274" s="263" t="s">
        <v>35</v>
      </c>
      <c r="F274" s="264" t="s">
        <v>309</v>
      </c>
      <c r="G274" s="262"/>
      <c r="H274" s="263" t="s">
        <v>35</v>
      </c>
      <c r="I274" s="265"/>
      <c r="J274" s="262"/>
      <c r="K274" s="262"/>
      <c r="L274" s="266"/>
      <c r="M274" s="267"/>
      <c r="N274" s="268"/>
      <c r="O274" s="268"/>
      <c r="P274" s="268"/>
      <c r="Q274" s="268"/>
      <c r="R274" s="268"/>
      <c r="S274" s="268"/>
      <c r="T274" s="26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0" t="s">
        <v>162</v>
      </c>
      <c r="AU274" s="270" t="s">
        <v>90</v>
      </c>
      <c r="AV274" s="15" t="s">
        <v>88</v>
      </c>
      <c r="AW274" s="15" t="s">
        <v>41</v>
      </c>
      <c r="AX274" s="15" t="s">
        <v>80</v>
      </c>
      <c r="AY274" s="270" t="s">
        <v>151</v>
      </c>
    </row>
    <row r="275" s="13" customFormat="1">
      <c r="A275" s="13"/>
      <c r="B275" s="239"/>
      <c r="C275" s="240"/>
      <c r="D275" s="235" t="s">
        <v>162</v>
      </c>
      <c r="E275" s="241" t="s">
        <v>35</v>
      </c>
      <c r="F275" s="242" t="s">
        <v>361</v>
      </c>
      <c r="G275" s="240"/>
      <c r="H275" s="243">
        <v>193.44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162</v>
      </c>
      <c r="AU275" s="249" t="s">
        <v>90</v>
      </c>
      <c r="AV275" s="13" t="s">
        <v>90</v>
      </c>
      <c r="AW275" s="13" t="s">
        <v>41</v>
      </c>
      <c r="AX275" s="13" t="s">
        <v>80</v>
      </c>
      <c r="AY275" s="249" t="s">
        <v>151</v>
      </c>
    </row>
    <row r="276" s="14" customFormat="1">
      <c r="A276" s="14"/>
      <c r="B276" s="250"/>
      <c r="C276" s="251"/>
      <c r="D276" s="235" t="s">
        <v>162</v>
      </c>
      <c r="E276" s="252" t="s">
        <v>35</v>
      </c>
      <c r="F276" s="253" t="s">
        <v>177</v>
      </c>
      <c r="G276" s="251"/>
      <c r="H276" s="254">
        <v>507.33999999999998</v>
      </c>
      <c r="I276" s="255"/>
      <c r="J276" s="251"/>
      <c r="K276" s="251"/>
      <c r="L276" s="256"/>
      <c r="M276" s="257"/>
      <c r="N276" s="258"/>
      <c r="O276" s="258"/>
      <c r="P276" s="258"/>
      <c r="Q276" s="258"/>
      <c r="R276" s="258"/>
      <c r="S276" s="258"/>
      <c r="T276" s="25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0" t="s">
        <v>162</v>
      </c>
      <c r="AU276" s="260" t="s">
        <v>90</v>
      </c>
      <c r="AV276" s="14" t="s">
        <v>158</v>
      </c>
      <c r="AW276" s="14" t="s">
        <v>41</v>
      </c>
      <c r="AX276" s="14" t="s">
        <v>88</v>
      </c>
      <c r="AY276" s="260" t="s">
        <v>151</v>
      </c>
    </row>
    <row r="277" s="2" customFormat="1" ht="24" customHeight="1">
      <c r="A277" s="41"/>
      <c r="B277" s="42"/>
      <c r="C277" s="222" t="s">
        <v>362</v>
      </c>
      <c r="D277" s="222" t="s">
        <v>153</v>
      </c>
      <c r="E277" s="223" t="s">
        <v>363</v>
      </c>
      <c r="F277" s="224" t="s">
        <v>364</v>
      </c>
      <c r="G277" s="225" t="s">
        <v>156</v>
      </c>
      <c r="H277" s="226">
        <v>924.52999999999997</v>
      </c>
      <c r="I277" s="227"/>
      <c r="J277" s="228">
        <f>ROUND(I277*H277,2)</f>
        <v>0</v>
      </c>
      <c r="K277" s="224" t="s">
        <v>356</v>
      </c>
      <c r="L277" s="47"/>
      <c r="M277" s="229" t="s">
        <v>35</v>
      </c>
      <c r="N277" s="230" t="s">
        <v>51</v>
      </c>
      <c r="O277" s="87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33" t="s">
        <v>158</v>
      </c>
      <c r="AT277" s="233" t="s">
        <v>153</v>
      </c>
      <c r="AU277" s="233" t="s">
        <v>90</v>
      </c>
      <c r="AY277" s="19" t="s">
        <v>151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9" t="s">
        <v>88</v>
      </c>
      <c r="BK277" s="234">
        <f>ROUND(I277*H277,2)</f>
        <v>0</v>
      </c>
      <c r="BL277" s="19" t="s">
        <v>158</v>
      </c>
      <c r="BM277" s="233" t="s">
        <v>365</v>
      </c>
    </row>
    <row r="278" s="2" customFormat="1">
      <c r="A278" s="41"/>
      <c r="B278" s="42"/>
      <c r="C278" s="43"/>
      <c r="D278" s="235" t="s">
        <v>160</v>
      </c>
      <c r="E278" s="43"/>
      <c r="F278" s="236" t="s">
        <v>358</v>
      </c>
      <c r="G278" s="43"/>
      <c r="H278" s="43"/>
      <c r="I278" s="140"/>
      <c r="J278" s="43"/>
      <c r="K278" s="43"/>
      <c r="L278" s="47"/>
      <c r="M278" s="237"/>
      <c r="N278" s="238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160</v>
      </c>
      <c r="AU278" s="19" t="s">
        <v>90</v>
      </c>
    </row>
    <row r="279" s="15" customFormat="1">
      <c r="A279" s="15"/>
      <c r="B279" s="261"/>
      <c r="C279" s="262"/>
      <c r="D279" s="235" t="s">
        <v>162</v>
      </c>
      <c r="E279" s="263" t="s">
        <v>35</v>
      </c>
      <c r="F279" s="264" t="s">
        <v>294</v>
      </c>
      <c r="G279" s="262"/>
      <c r="H279" s="263" t="s">
        <v>35</v>
      </c>
      <c r="I279" s="265"/>
      <c r="J279" s="262"/>
      <c r="K279" s="262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162</v>
      </c>
      <c r="AU279" s="270" t="s">
        <v>90</v>
      </c>
      <c r="AV279" s="15" t="s">
        <v>88</v>
      </c>
      <c r="AW279" s="15" t="s">
        <v>41</v>
      </c>
      <c r="AX279" s="15" t="s">
        <v>80</v>
      </c>
      <c r="AY279" s="270" t="s">
        <v>151</v>
      </c>
    </row>
    <row r="280" s="13" customFormat="1">
      <c r="A280" s="13"/>
      <c r="B280" s="239"/>
      <c r="C280" s="240"/>
      <c r="D280" s="235" t="s">
        <v>162</v>
      </c>
      <c r="E280" s="241" t="s">
        <v>35</v>
      </c>
      <c r="F280" s="242" t="s">
        <v>366</v>
      </c>
      <c r="G280" s="240"/>
      <c r="H280" s="243">
        <v>264.95999999999998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162</v>
      </c>
      <c r="AU280" s="249" t="s">
        <v>90</v>
      </c>
      <c r="AV280" s="13" t="s">
        <v>90</v>
      </c>
      <c r="AW280" s="13" t="s">
        <v>41</v>
      </c>
      <c r="AX280" s="13" t="s">
        <v>80</v>
      </c>
      <c r="AY280" s="249" t="s">
        <v>151</v>
      </c>
    </row>
    <row r="281" s="15" customFormat="1">
      <c r="A281" s="15"/>
      <c r="B281" s="261"/>
      <c r="C281" s="262"/>
      <c r="D281" s="235" t="s">
        <v>162</v>
      </c>
      <c r="E281" s="263" t="s">
        <v>35</v>
      </c>
      <c r="F281" s="264" t="s">
        <v>299</v>
      </c>
      <c r="G281" s="262"/>
      <c r="H281" s="263" t="s">
        <v>35</v>
      </c>
      <c r="I281" s="265"/>
      <c r="J281" s="262"/>
      <c r="K281" s="262"/>
      <c r="L281" s="266"/>
      <c r="M281" s="267"/>
      <c r="N281" s="268"/>
      <c r="O281" s="268"/>
      <c r="P281" s="268"/>
      <c r="Q281" s="268"/>
      <c r="R281" s="268"/>
      <c r="S281" s="268"/>
      <c r="T281" s="26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0" t="s">
        <v>162</v>
      </c>
      <c r="AU281" s="270" t="s">
        <v>90</v>
      </c>
      <c r="AV281" s="15" t="s">
        <v>88</v>
      </c>
      <c r="AW281" s="15" t="s">
        <v>41</v>
      </c>
      <c r="AX281" s="15" t="s">
        <v>80</v>
      </c>
      <c r="AY281" s="270" t="s">
        <v>151</v>
      </c>
    </row>
    <row r="282" s="13" customFormat="1">
      <c r="A282" s="13"/>
      <c r="B282" s="239"/>
      <c r="C282" s="240"/>
      <c r="D282" s="235" t="s">
        <v>162</v>
      </c>
      <c r="E282" s="241" t="s">
        <v>35</v>
      </c>
      <c r="F282" s="242" t="s">
        <v>367</v>
      </c>
      <c r="G282" s="240"/>
      <c r="H282" s="243">
        <v>271.81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162</v>
      </c>
      <c r="AU282" s="249" t="s">
        <v>90</v>
      </c>
      <c r="AV282" s="13" t="s">
        <v>90</v>
      </c>
      <c r="AW282" s="13" t="s">
        <v>41</v>
      </c>
      <c r="AX282" s="13" t="s">
        <v>80</v>
      </c>
      <c r="AY282" s="249" t="s">
        <v>151</v>
      </c>
    </row>
    <row r="283" s="15" customFormat="1">
      <c r="A283" s="15"/>
      <c r="B283" s="261"/>
      <c r="C283" s="262"/>
      <c r="D283" s="235" t="s">
        <v>162</v>
      </c>
      <c r="E283" s="263" t="s">
        <v>35</v>
      </c>
      <c r="F283" s="264" t="s">
        <v>304</v>
      </c>
      <c r="G283" s="262"/>
      <c r="H283" s="263" t="s">
        <v>35</v>
      </c>
      <c r="I283" s="265"/>
      <c r="J283" s="262"/>
      <c r="K283" s="262"/>
      <c r="L283" s="266"/>
      <c r="M283" s="267"/>
      <c r="N283" s="268"/>
      <c r="O283" s="268"/>
      <c r="P283" s="268"/>
      <c r="Q283" s="268"/>
      <c r="R283" s="268"/>
      <c r="S283" s="268"/>
      <c r="T283" s="26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0" t="s">
        <v>162</v>
      </c>
      <c r="AU283" s="270" t="s">
        <v>90</v>
      </c>
      <c r="AV283" s="15" t="s">
        <v>88</v>
      </c>
      <c r="AW283" s="15" t="s">
        <v>41</v>
      </c>
      <c r="AX283" s="15" t="s">
        <v>80</v>
      </c>
      <c r="AY283" s="270" t="s">
        <v>151</v>
      </c>
    </row>
    <row r="284" s="13" customFormat="1">
      <c r="A284" s="13"/>
      <c r="B284" s="239"/>
      <c r="C284" s="240"/>
      <c r="D284" s="235" t="s">
        <v>162</v>
      </c>
      <c r="E284" s="241" t="s">
        <v>35</v>
      </c>
      <c r="F284" s="242" t="s">
        <v>368</v>
      </c>
      <c r="G284" s="240"/>
      <c r="H284" s="243">
        <v>332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162</v>
      </c>
      <c r="AU284" s="249" t="s">
        <v>90</v>
      </c>
      <c r="AV284" s="13" t="s">
        <v>90</v>
      </c>
      <c r="AW284" s="13" t="s">
        <v>41</v>
      </c>
      <c r="AX284" s="13" t="s">
        <v>80</v>
      </c>
      <c r="AY284" s="249" t="s">
        <v>151</v>
      </c>
    </row>
    <row r="285" s="15" customFormat="1">
      <c r="A285" s="15"/>
      <c r="B285" s="261"/>
      <c r="C285" s="262"/>
      <c r="D285" s="235" t="s">
        <v>162</v>
      </c>
      <c r="E285" s="263" t="s">
        <v>35</v>
      </c>
      <c r="F285" s="264" t="s">
        <v>314</v>
      </c>
      <c r="G285" s="262"/>
      <c r="H285" s="263" t="s">
        <v>35</v>
      </c>
      <c r="I285" s="265"/>
      <c r="J285" s="262"/>
      <c r="K285" s="262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162</v>
      </c>
      <c r="AU285" s="270" t="s">
        <v>90</v>
      </c>
      <c r="AV285" s="15" t="s">
        <v>88</v>
      </c>
      <c r="AW285" s="15" t="s">
        <v>41</v>
      </c>
      <c r="AX285" s="15" t="s">
        <v>80</v>
      </c>
      <c r="AY285" s="270" t="s">
        <v>151</v>
      </c>
    </row>
    <row r="286" s="13" customFormat="1">
      <c r="A286" s="13"/>
      <c r="B286" s="239"/>
      <c r="C286" s="240"/>
      <c r="D286" s="235" t="s">
        <v>162</v>
      </c>
      <c r="E286" s="241" t="s">
        <v>35</v>
      </c>
      <c r="F286" s="242" t="s">
        <v>369</v>
      </c>
      <c r="G286" s="240"/>
      <c r="H286" s="243">
        <v>55.759999999999998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162</v>
      </c>
      <c r="AU286" s="249" t="s">
        <v>90</v>
      </c>
      <c r="AV286" s="13" t="s">
        <v>90</v>
      </c>
      <c r="AW286" s="13" t="s">
        <v>41</v>
      </c>
      <c r="AX286" s="13" t="s">
        <v>80</v>
      </c>
      <c r="AY286" s="249" t="s">
        <v>151</v>
      </c>
    </row>
    <row r="287" s="14" customFormat="1">
      <c r="A287" s="14"/>
      <c r="B287" s="250"/>
      <c r="C287" s="251"/>
      <c r="D287" s="235" t="s">
        <v>162</v>
      </c>
      <c r="E287" s="252" t="s">
        <v>35</v>
      </c>
      <c r="F287" s="253" t="s">
        <v>177</v>
      </c>
      <c r="G287" s="251"/>
      <c r="H287" s="254">
        <v>924.52999999999997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0" t="s">
        <v>162</v>
      </c>
      <c r="AU287" s="260" t="s">
        <v>90</v>
      </c>
      <c r="AV287" s="14" t="s">
        <v>158</v>
      </c>
      <c r="AW287" s="14" t="s">
        <v>41</v>
      </c>
      <c r="AX287" s="14" t="s">
        <v>88</v>
      </c>
      <c r="AY287" s="260" t="s">
        <v>151</v>
      </c>
    </row>
    <row r="288" s="2" customFormat="1" ht="24" customHeight="1">
      <c r="A288" s="41"/>
      <c r="B288" s="42"/>
      <c r="C288" s="222" t="s">
        <v>7</v>
      </c>
      <c r="D288" s="222" t="s">
        <v>153</v>
      </c>
      <c r="E288" s="223" t="s">
        <v>370</v>
      </c>
      <c r="F288" s="224" t="s">
        <v>371</v>
      </c>
      <c r="G288" s="225" t="s">
        <v>156</v>
      </c>
      <c r="H288" s="226">
        <v>507.33999999999998</v>
      </c>
      <c r="I288" s="227"/>
      <c r="J288" s="228">
        <f>ROUND(I288*H288,2)</f>
        <v>0</v>
      </c>
      <c r="K288" s="224" t="s">
        <v>356</v>
      </c>
      <c r="L288" s="47"/>
      <c r="M288" s="229" t="s">
        <v>35</v>
      </c>
      <c r="N288" s="230" t="s">
        <v>51</v>
      </c>
      <c r="O288" s="87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33" t="s">
        <v>158</v>
      </c>
      <c r="AT288" s="233" t="s">
        <v>153</v>
      </c>
      <c r="AU288" s="233" t="s">
        <v>90</v>
      </c>
      <c r="AY288" s="19" t="s">
        <v>151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9" t="s">
        <v>88</v>
      </c>
      <c r="BK288" s="234">
        <f>ROUND(I288*H288,2)</f>
        <v>0</v>
      </c>
      <c r="BL288" s="19" t="s">
        <v>158</v>
      </c>
      <c r="BM288" s="233" t="s">
        <v>372</v>
      </c>
    </row>
    <row r="289" s="2" customFormat="1">
      <c r="A289" s="41"/>
      <c r="B289" s="42"/>
      <c r="C289" s="43"/>
      <c r="D289" s="235" t="s">
        <v>160</v>
      </c>
      <c r="E289" s="43"/>
      <c r="F289" s="236" t="s">
        <v>358</v>
      </c>
      <c r="G289" s="43"/>
      <c r="H289" s="43"/>
      <c r="I289" s="140"/>
      <c r="J289" s="43"/>
      <c r="K289" s="43"/>
      <c r="L289" s="47"/>
      <c r="M289" s="237"/>
      <c r="N289" s="238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19" t="s">
        <v>160</v>
      </c>
      <c r="AU289" s="19" t="s">
        <v>90</v>
      </c>
    </row>
    <row r="290" s="15" customFormat="1">
      <c r="A290" s="15"/>
      <c r="B290" s="261"/>
      <c r="C290" s="262"/>
      <c r="D290" s="235" t="s">
        <v>162</v>
      </c>
      <c r="E290" s="263" t="s">
        <v>35</v>
      </c>
      <c r="F290" s="264" t="s">
        <v>279</v>
      </c>
      <c r="G290" s="262"/>
      <c r="H290" s="263" t="s">
        <v>35</v>
      </c>
      <c r="I290" s="265"/>
      <c r="J290" s="262"/>
      <c r="K290" s="262"/>
      <c r="L290" s="266"/>
      <c r="M290" s="267"/>
      <c r="N290" s="268"/>
      <c r="O290" s="268"/>
      <c r="P290" s="268"/>
      <c r="Q290" s="268"/>
      <c r="R290" s="268"/>
      <c r="S290" s="268"/>
      <c r="T290" s="26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0" t="s">
        <v>162</v>
      </c>
      <c r="AU290" s="270" t="s">
        <v>90</v>
      </c>
      <c r="AV290" s="15" t="s">
        <v>88</v>
      </c>
      <c r="AW290" s="15" t="s">
        <v>41</v>
      </c>
      <c r="AX290" s="15" t="s">
        <v>80</v>
      </c>
      <c r="AY290" s="270" t="s">
        <v>151</v>
      </c>
    </row>
    <row r="291" s="13" customFormat="1">
      <c r="A291" s="13"/>
      <c r="B291" s="239"/>
      <c r="C291" s="240"/>
      <c r="D291" s="235" t="s">
        <v>162</v>
      </c>
      <c r="E291" s="241" t="s">
        <v>35</v>
      </c>
      <c r="F291" s="242" t="s">
        <v>359</v>
      </c>
      <c r="G291" s="240"/>
      <c r="H291" s="243">
        <v>207.90000000000001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162</v>
      </c>
      <c r="AU291" s="249" t="s">
        <v>90</v>
      </c>
      <c r="AV291" s="13" t="s">
        <v>90</v>
      </c>
      <c r="AW291" s="13" t="s">
        <v>41</v>
      </c>
      <c r="AX291" s="13" t="s">
        <v>80</v>
      </c>
      <c r="AY291" s="249" t="s">
        <v>151</v>
      </c>
    </row>
    <row r="292" s="15" customFormat="1">
      <c r="A292" s="15"/>
      <c r="B292" s="261"/>
      <c r="C292" s="262"/>
      <c r="D292" s="235" t="s">
        <v>162</v>
      </c>
      <c r="E292" s="263" t="s">
        <v>35</v>
      </c>
      <c r="F292" s="264" t="s">
        <v>289</v>
      </c>
      <c r="G292" s="262"/>
      <c r="H292" s="263" t="s">
        <v>35</v>
      </c>
      <c r="I292" s="265"/>
      <c r="J292" s="262"/>
      <c r="K292" s="262"/>
      <c r="L292" s="266"/>
      <c r="M292" s="267"/>
      <c r="N292" s="268"/>
      <c r="O292" s="268"/>
      <c r="P292" s="268"/>
      <c r="Q292" s="268"/>
      <c r="R292" s="268"/>
      <c r="S292" s="268"/>
      <c r="T292" s="26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0" t="s">
        <v>162</v>
      </c>
      <c r="AU292" s="270" t="s">
        <v>90</v>
      </c>
      <c r="AV292" s="15" t="s">
        <v>88</v>
      </c>
      <c r="AW292" s="15" t="s">
        <v>41</v>
      </c>
      <c r="AX292" s="15" t="s">
        <v>80</v>
      </c>
      <c r="AY292" s="270" t="s">
        <v>151</v>
      </c>
    </row>
    <row r="293" s="13" customFormat="1">
      <c r="A293" s="13"/>
      <c r="B293" s="239"/>
      <c r="C293" s="240"/>
      <c r="D293" s="235" t="s">
        <v>162</v>
      </c>
      <c r="E293" s="241" t="s">
        <v>35</v>
      </c>
      <c r="F293" s="242" t="s">
        <v>360</v>
      </c>
      <c r="G293" s="240"/>
      <c r="H293" s="243">
        <v>106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162</v>
      </c>
      <c r="AU293" s="249" t="s">
        <v>90</v>
      </c>
      <c r="AV293" s="13" t="s">
        <v>90</v>
      </c>
      <c r="AW293" s="13" t="s">
        <v>41</v>
      </c>
      <c r="AX293" s="13" t="s">
        <v>80</v>
      </c>
      <c r="AY293" s="249" t="s">
        <v>151</v>
      </c>
    </row>
    <row r="294" s="15" customFormat="1">
      <c r="A294" s="15"/>
      <c r="B294" s="261"/>
      <c r="C294" s="262"/>
      <c r="D294" s="235" t="s">
        <v>162</v>
      </c>
      <c r="E294" s="263" t="s">
        <v>35</v>
      </c>
      <c r="F294" s="264" t="s">
        <v>309</v>
      </c>
      <c r="G294" s="262"/>
      <c r="H294" s="263" t="s">
        <v>35</v>
      </c>
      <c r="I294" s="265"/>
      <c r="J294" s="262"/>
      <c r="K294" s="262"/>
      <c r="L294" s="266"/>
      <c r="M294" s="267"/>
      <c r="N294" s="268"/>
      <c r="O294" s="268"/>
      <c r="P294" s="268"/>
      <c r="Q294" s="268"/>
      <c r="R294" s="268"/>
      <c r="S294" s="268"/>
      <c r="T294" s="269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0" t="s">
        <v>162</v>
      </c>
      <c r="AU294" s="270" t="s">
        <v>90</v>
      </c>
      <c r="AV294" s="15" t="s">
        <v>88</v>
      </c>
      <c r="AW294" s="15" t="s">
        <v>41</v>
      </c>
      <c r="AX294" s="15" t="s">
        <v>80</v>
      </c>
      <c r="AY294" s="270" t="s">
        <v>151</v>
      </c>
    </row>
    <row r="295" s="13" customFormat="1">
      <c r="A295" s="13"/>
      <c r="B295" s="239"/>
      <c r="C295" s="240"/>
      <c r="D295" s="235" t="s">
        <v>162</v>
      </c>
      <c r="E295" s="241" t="s">
        <v>35</v>
      </c>
      <c r="F295" s="242" t="s">
        <v>361</v>
      </c>
      <c r="G295" s="240"/>
      <c r="H295" s="243">
        <v>193.44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162</v>
      </c>
      <c r="AU295" s="249" t="s">
        <v>90</v>
      </c>
      <c r="AV295" s="13" t="s">
        <v>90</v>
      </c>
      <c r="AW295" s="13" t="s">
        <v>41</v>
      </c>
      <c r="AX295" s="13" t="s">
        <v>80</v>
      </c>
      <c r="AY295" s="249" t="s">
        <v>151</v>
      </c>
    </row>
    <row r="296" s="14" customFormat="1">
      <c r="A296" s="14"/>
      <c r="B296" s="250"/>
      <c r="C296" s="251"/>
      <c r="D296" s="235" t="s">
        <v>162</v>
      </c>
      <c r="E296" s="252" t="s">
        <v>35</v>
      </c>
      <c r="F296" s="253" t="s">
        <v>177</v>
      </c>
      <c r="G296" s="251"/>
      <c r="H296" s="254">
        <v>507.33999999999998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162</v>
      </c>
      <c r="AU296" s="260" t="s">
        <v>90</v>
      </c>
      <c r="AV296" s="14" t="s">
        <v>158</v>
      </c>
      <c r="AW296" s="14" t="s">
        <v>41</v>
      </c>
      <c r="AX296" s="14" t="s">
        <v>88</v>
      </c>
      <c r="AY296" s="260" t="s">
        <v>151</v>
      </c>
    </row>
    <row r="297" s="2" customFormat="1" ht="24" customHeight="1">
      <c r="A297" s="41"/>
      <c r="B297" s="42"/>
      <c r="C297" s="222" t="s">
        <v>373</v>
      </c>
      <c r="D297" s="222" t="s">
        <v>153</v>
      </c>
      <c r="E297" s="223" t="s">
        <v>374</v>
      </c>
      <c r="F297" s="224" t="s">
        <v>375</v>
      </c>
      <c r="G297" s="225" t="s">
        <v>156</v>
      </c>
      <c r="H297" s="226">
        <v>1849.06</v>
      </c>
      <c r="I297" s="227"/>
      <c r="J297" s="228">
        <f>ROUND(I297*H297,2)</f>
        <v>0</v>
      </c>
      <c r="K297" s="224" t="s">
        <v>356</v>
      </c>
      <c r="L297" s="47"/>
      <c r="M297" s="229" t="s">
        <v>35</v>
      </c>
      <c r="N297" s="230" t="s">
        <v>51</v>
      </c>
      <c r="O297" s="87"/>
      <c r="P297" s="231">
        <f>O297*H297</f>
        <v>0</v>
      </c>
      <c r="Q297" s="231">
        <v>0</v>
      </c>
      <c r="R297" s="231">
        <f>Q297*H297</f>
        <v>0</v>
      </c>
      <c r="S297" s="231">
        <v>0</v>
      </c>
      <c r="T297" s="232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33" t="s">
        <v>158</v>
      </c>
      <c r="AT297" s="233" t="s">
        <v>153</v>
      </c>
      <c r="AU297" s="233" t="s">
        <v>90</v>
      </c>
      <c r="AY297" s="19" t="s">
        <v>151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9" t="s">
        <v>88</v>
      </c>
      <c r="BK297" s="234">
        <f>ROUND(I297*H297,2)</f>
        <v>0</v>
      </c>
      <c r="BL297" s="19" t="s">
        <v>158</v>
      </c>
      <c r="BM297" s="233" t="s">
        <v>376</v>
      </c>
    </row>
    <row r="298" s="2" customFormat="1">
      <c r="A298" s="41"/>
      <c r="B298" s="42"/>
      <c r="C298" s="43"/>
      <c r="D298" s="235" t="s">
        <v>160</v>
      </c>
      <c r="E298" s="43"/>
      <c r="F298" s="236" t="s">
        <v>358</v>
      </c>
      <c r="G298" s="43"/>
      <c r="H298" s="43"/>
      <c r="I298" s="140"/>
      <c r="J298" s="43"/>
      <c r="K298" s="43"/>
      <c r="L298" s="47"/>
      <c r="M298" s="237"/>
      <c r="N298" s="238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160</v>
      </c>
      <c r="AU298" s="19" t="s">
        <v>90</v>
      </c>
    </row>
    <row r="299" s="15" customFormat="1">
      <c r="A299" s="15"/>
      <c r="B299" s="261"/>
      <c r="C299" s="262"/>
      <c r="D299" s="235" t="s">
        <v>162</v>
      </c>
      <c r="E299" s="263" t="s">
        <v>35</v>
      </c>
      <c r="F299" s="264" t="s">
        <v>294</v>
      </c>
      <c r="G299" s="262"/>
      <c r="H299" s="263" t="s">
        <v>35</v>
      </c>
      <c r="I299" s="265"/>
      <c r="J299" s="262"/>
      <c r="K299" s="262"/>
      <c r="L299" s="266"/>
      <c r="M299" s="267"/>
      <c r="N299" s="268"/>
      <c r="O299" s="268"/>
      <c r="P299" s="268"/>
      <c r="Q299" s="268"/>
      <c r="R299" s="268"/>
      <c r="S299" s="268"/>
      <c r="T299" s="26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0" t="s">
        <v>162</v>
      </c>
      <c r="AU299" s="270" t="s">
        <v>90</v>
      </c>
      <c r="AV299" s="15" t="s">
        <v>88</v>
      </c>
      <c r="AW299" s="15" t="s">
        <v>41</v>
      </c>
      <c r="AX299" s="15" t="s">
        <v>80</v>
      </c>
      <c r="AY299" s="270" t="s">
        <v>151</v>
      </c>
    </row>
    <row r="300" s="13" customFormat="1">
      <c r="A300" s="13"/>
      <c r="B300" s="239"/>
      <c r="C300" s="240"/>
      <c r="D300" s="235" t="s">
        <v>162</v>
      </c>
      <c r="E300" s="241" t="s">
        <v>35</v>
      </c>
      <c r="F300" s="242" t="s">
        <v>377</v>
      </c>
      <c r="G300" s="240"/>
      <c r="H300" s="243">
        <v>529.91999999999996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162</v>
      </c>
      <c r="AU300" s="249" t="s">
        <v>90</v>
      </c>
      <c r="AV300" s="13" t="s">
        <v>90</v>
      </c>
      <c r="AW300" s="13" t="s">
        <v>41</v>
      </c>
      <c r="AX300" s="13" t="s">
        <v>80</v>
      </c>
      <c r="AY300" s="249" t="s">
        <v>151</v>
      </c>
    </row>
    <row r="301" s="15" customFormat="1">
      <c r="A301" s="15"/>
      <c r="B301" s="261"/>
      <c r="C301" s="262"/>
      <c r="D301" s="235" t="s">
        <v>162</v>
      </c>
      <c r="E301" s="263" t="s">
        <v>35</v>
      </c>
      <c r="F301" s="264" t="s">
        <v>299</v>
      </c>
      <c r="G301" s="262"/>
      <c r="H301" s="263" t="s">
        <v>35</v>
      </c>
      <c r="I301" s="265"/>
      <c r="J301" s="262"/>
      <c r="K301" s="262"/>
      <c r="L301" s="266"/>
      <c r="M301" s="267"/>
      <c r="N301" s="268"/>
      <c r="O301" s="268"/>
      <c r="P301" s="268"/>
      <c r="Q301" s="268"/>
      <c r="R301" s="268"/>
      <c r="S301" s="268"/>
      <c r="T301" s="26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0" t="s">
        <v>162</v>
      </c>
      <c r="AU301" s="270" t="s">
        <v>90</v>
      </c>
      <c r="AV301" s="15" t="s">
        <v>88</v>
      </c>
      <c r="AW301" s="15" t="s">
        <v>41</v>
      </c>
      <c r="AX301" s="15" t="s">
        <v>80</v>
      </c>
      <c r="AY301" s="270" t="s">
        <v>151</v>
      </c>
    </row>
    <row r="302" s="13" customFormat="1">
      <c r="A302" s="13"/>
      <c r="B302" s="239"/>
      <c r="C302" s="240"/>
      <c r="D302" s="235" t="s">
        <v>162</v>
      </c>
      <c r="E302" s="241" t="s">
        <v>35</v>
      </c>
      <c r="F302" s="242" t="s">
        <v>378</v>
      </c>
      <c r="G302" s="240"/>
      <c r="H302" s="243">
        <v>543.62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162</v>
      </c>
      <c r="AU302" s="249" t="s">
        <v>90</v>
      </c>
      <c r="AV302" s="13" t="s">
        <v>90</v>
      </c>
      <c r="AW302" s="13" t="s">
        <v>41</v>
      </c>
      <c r="AX302" s="13" t="s">
        <v>80</v>
      </c>
      <c r="AY302" s="249" t="s">
        <v>151</v>
      </c>
    </row>
    <row r="303" s="15" customFormat="1">
      <c r="A303" s="15"/>
      <c r="B303" s="261"/>
      <c r="C303" s="262"/>
      <c r="D303" s="235" t="s">
        <v>162</v>
      </c>
      <c r="E303" s="263" t="s">
        <v>35</v>
      </c>
      <c r="F303" s="264" t="s">
        <v>304</v>
      </c>
      <c r="G303" s="262"/>
      <c r="H303" s="263" t="s">
        <v>35</v>
      </c>
      <c r="I303" s="265"/>
      <c r="J303" s="262"/>
      <c r="K303" s="262"/>
      <c r="L303" s="266"/>
      <c r="M303" s="267"/>
      <c r="N303" s="268"/>
      <c r="O303" s="268"/>
      <c r="P303" s="268"/>
      <c r="Q303" s="268"/>
      <c r="R303" s="268"/>
      <c r="S303" s="268"/>
      <c r="T303" s="269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0" t="s">
        <v>162</v>
      </c>
      <c r="AU303" s="270" t="s">
        <v>90</v>
      </c>
      <c r="AV303" s="15" t="s">
        <v>88</v>
      </c>
      <c r="AW303" s="15" t="s">
        <v>41</v>
      </c>
      <c r="AX303" s="15" t="s">
        <v>80</v>
      </c>
      <c r="AY303" s="270" t="s">
        <v>151</v>
      </c>
    </row>
    <row r="304" s="13" customFormat="1">
      <c r="A304" s="13"/>
      <c r="B304" s="239"/>
      <c r="C304" s="240"/>
      <c r="D304" s="235" t="s">
        <v>162</v>
      </c>
      <c r="E304" s="241" t="s">
        <v>35</v>
      </c>
      <c r="F304" s="242" t="s">
        <v>379</v>
      </c>
      <c r="G304" s="240"/>
      <c r="H304" s="243">
        <v>664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162</v>
      </c>
      <c r="AU304" s="249" t="s">
        <v>90</v>
      </c>
      <c r="AV304" s="13" t="s">
        <v>90</v>
      </c>
      <c r="AW304" s="13" t="s">
        <v>41</v>
      </c>
      <c r="AX304" s="13" t="s">
        <v>80</v>
      </c>
      <c r="AY304" s="249" t="s">
        <v>151</v>
      </c>
    </row>
    <row r="305" s="15" customFormat="1">
      <c r="A305" s="15"/>
      <c r="B305" s="261"/>
      <c r="C305" s="262"/>
      <c r="D305" s="235" t="s">
        <v>162</v>
      </c>
      <c r="E305" s="263" t="s">
        <v>35</v>
      </c>
      <c r="F305" s="264" t="s">
        <v>314</v>
      </c>
      <c r="G305" s="262"/>
      <c r="H305" s="263" t="s">
        <v>35</v>
      </c>
      <c r="I305" s="265"/>
      <c r="J305" s="262"/>
      <c r="K305" s="262"/>
      <c r="L305" s="266"/>
      <c r="M305" s="267"/>
      <c r="N305" s="268"/>
      <c r="O305" s="268"/>
      <c r="P305" s="268"/>
      <c r="Q305" s="268"/>
      <c r="R305" s="268"/>
      <c r="S305" s="268"/>
      <c r="T305" s="26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0" t="s">
        <v>162</v>
      </c>
      <c r="AU305" s="270" t="s">
        <v>90</v>
      </c>
      <c r="AV305" s="15" t="s">
        <v>88</v>
      </c>
      <c r="AW305" s="15" t="s">
        <v>41</v>
      </c>
      <c r="AX305" s="15" t="s">
        <v>80</v>
      </c>
      <c r="AY305" s="270" t="s">
        <v>151</v>
      </c>
    </row>
    <row r="306" s="13" customFormat="1">
      <c r="A306" s="13"/>
      <c r="B306" s="239"/>
      <c r="C306" s="240"/>
      <c r="D306" s="235" t="s">
        <v>162</v>
      </c>
      <c r="E306" s="241" t="s">
        <v>35</v>
      </c>
      <c r="F306" s="242" t="s">
        <v>380</v>
      </c>
      <c r="G306" s="240"/>
      <c r="H306" s="243">
        <v>111.52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162</v>
      </c>
      <c r="AU306" s="249" t="s">
        <v>90</v>
      </c>
      <c r="AV306" s="13" t="s">
        <v>90</v>
      </c>
      <c r="AW306" s="13" t="s">
        <v>41</v>
      </c>
      <c r="AX306" s="13" t="s">
        <v>80</v>
      </c>
      <c r="AY306" s="249" t="s">
        <v>151</v>
      </c>
    </row>
    <row r="307" s="14" customFormat="1">
      <c r="A307" s="14"/>
      <c r="B307" s="250"/>
      <c r="C307" s="251"/>
      <c r="D307" s="235" t="s">
        <v>162</v>
      </c>
      <c r="E307" s="252" t="s">
        <v>35</v>
      </c>
      <c r="F307" s="253" t="s">
        <v>177</v>
      </c>
      <c r="G307" s="251"/>
      <c r="H307" s="254">
        <v>1849.06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162</v>
      </c>
      <c r="AU307" s="260" t="s">
        <v>90</v>
      </c>
      <c r="AV307" s="14" t="s">
        <v>158</v>
      </c>
      <c r="AW307" s="14" t="s">
        <v>41</v>
      </c>
      <c r="AX307" s="14" t="s">
        <v>88</v>
      </c>
      <c r="AY307" s="260" t="s">
        <v>151</v>
      </c>
    </row>
    <row r="308" s="2" customFormat="1" ht="24" customHeight="1">
      <c r="A308" s="41"/>
      <c r="B308" s="42"/>
      <c r="C308" s="222" t="s">
        <v>381</v>
      </c>
      <c r="D308" s="222" t="s">
        <v>153</v>
      </c>
      <c r="E308" s="223" t="s">
        <v>382</v>
      </c>
      <c r="F308" s="224" t="s">
        <v>383</v>
      </c>
      <c r="G308" s="225" t="s">
        <v>255</v>
      </c>
      <c r="H308" s="226">
        <v>117.792</v>
      </c>
      <c r="I308" s="227"/>
      <c r="J308" s="228">
        <f>ROUND(I308*H308,2)</f>
        <v>0</v>
      </c>
      <c r="K308" s="224" t="s">
        <v>157</v>
      </c>
      <c r="L308" s="47"/>
      <c r="M308" s="229" t="s">
        <v>35</v>
      </c>
      <c r="N308" s="230" t="s">
        <v>51</v>
      </c>
      <c r="O308" s="87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33" t="s">
        <v>158</v>
      </c>
      <c r="AT308" s="233" t="s">
        <v>153</v>
      </c>
      <c r="AU308" s="233" t="s">
        <v>90</v>
      </c>
      <c r="AY308" s="19" t="s">
        <v>151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9" t="s">
        <v>88</v>
      </c>
      <c r="BK308" s="234">
        <f>ROUND(I308*H308,2)</f>
        <v>0</v>
      </c>
      <c r="BL308" s="19" t="s">
        <v>158</v>
      </c>
      <c r="BM308" s="233" t="s">
        <v>384</v>
      </c>
    </row>
    <row r="309" s="2" customFormat="1">
      <c r="A309" s="41"/>
      <c r="B309" s="42"/>
      <c r="C309" s="43"/>
      <c r="D309" s="235" t="s">
        <v>160</v>
      </c>
      <c r="E309" s="43"/>
      <c r="F309" s="236" t="s">
        <v>385</v>
      </c>
      <c r="G309" s="43"/>
      <c r="H309" s="43"/>
      <c r="I309" s="140"/>
      <c r="J309" s="43"/>
      <c r="K309" s="43"/>
      <c r="L309" s="47"/>
      <c r="M309" s="237"/>
      <c r="N309" s="238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19" t="s">
        <v>160</v>
      </c>
      <c r="AU309" s="19" t="s">
        <v>90</v>
      </c>
    </row>
    <row r="310" s="15" customFormat="1">
      <c r="A310" s="15"/>
      <c r="B310" s="261"/>
      <c r="C310" s="262"/>
      <c r="D310" s="235" t="s">
        <v>162</v>
      </c>
      <c r="E310" s="263" t="s">
        <v>35</v>
      </c>
      <c r="F310" s="264" t="s">
        <v>279</v>
      </c>
      <c r="G310" s="262"/>
      <c r="H310" s="263" t="s">
        <v>35</v>
      </c>
      <c r="I310" s="265"/>
      <c r="J310" s="262"/>
      <c r="K310" s="262"/>
      <c r="L310" s="266"/>
      <c r="M310" s="267"/>
      <c r="N310" s="268"/>
      <c r="O310" s="268"/>
      <c r="P310" s="268"/>
      <c r="Q310" s="268"/>
      <c r="R310" s="268"/>
      <c r="S310" s="268"/>
      <c r="T310" s="26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0" t="s">
        <v>162</v>
      </c>
      <c r="AU310" s="270" t="s">
        <v>90</v>
      </c>
      <c r="AV310" s="15" t="s">
        <v>88</v>
      </c>
      <c r="AW310" s="15" t="s">
        <v>41</v>
      </c>
      <c r="AX310" s="15" t="s">
        <v>80</v>
      </c>
      <c r="AY310" s="270" t="s">
        <v>151</v>
      </c>
    </row>
    <row r="311" s="13" customFormat="1">
      <c r="A311" s="13"/>
      <c r="B311" s="239"/>
      <c r="C311" s="240"/>
      <c r="D311" s="235" t="s">
        <v>162</v>
      </c>
      <c r="E311" s="241" t="s">
        <v>35</v>
      </c>
      <c r="F311" s="242" t="s">
        <v>280</v>
      </c>
      <c r="G311" s="240"/>
      <c r="H311" s="243">
        <v>114.345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162</v>
      </c>
      <c r="AU311" s="249" t="s">
        <v>90</v>
      </c>
      <c r="AV311" s="13" t="s">
        <v>90</v>
      </c>
      <c r="AW311" s="13" t="s">
        <v>41</v>
      </c>
      <c r="AX311" s="13" t="s">
        <v>80</v>
      </c>
      <c r="AY311" s="249" t="s">
        <v>151</v>
      </c>
    </row>
    <row r="312" s="13" customFormat="1">
      <c r="A312" s="13"/>
      <c r="B312" s="239"/>
      <c r="C312" s="240"/>
      <c r="D312" s="235" t="s">
        <v>162</v>
      </c>
      <c r="E312" s="241" t="s">
        <v>35</v>
      </c>
      <c r="F312" s="242" t="s">
        <v>281</v>
      </c>
      <c r="G312" s="240"/>
      <c r="H312" s="243">
        <v>2.9700000000000002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162</v>
      </c>
      <c r="AU312" s="249" t="s">
        <v>90</v>
      </c>
      <c r="AV312" s="13" t="s">
        <v>90</v>
      </c>
      <c r="AW312" s="13" t="s">
        <v>41</v>
      </c>
      <c r="AX312" s="13" t="s">
        <v>80</v>
      </c>
      <c r="AY312" s="249" t="s">
        <v>151</v>
      </c>
    </row>
    <row r="313" s="13" customFormat="1">
      <c r="A313" s="13"/>
      <c r="B313" s="239"/>
      <c r="C313" s="240"/>
      <c r="D313" s="235" t="s">
        <v>162</v>
      </c>
      <c r="E313" s="241" t="s">
        <v>35</v>
      </c>
      <c r="F313" s="242" t="s">
        <v>282</v>
      </c>
      <c r="G313" s="240"/>
      <c r="H313" s="243">
        <v>3.1859999999999999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162</v>
      </c>
      <c r="AU313" s="249" t="s">
        <v>90</v>
      </c>
      <c r="AV313" s="13" t="s">
        <v>90</v>
      </c>
      <c r="AW313" s="13" t="s">
        <v>41</v>
      </c>
      <c r="AX313" s="13" t="s">
        <v>80</v>
      </c>
      <c r="AY313" s="249" t="s">
        <v>151</v>
      </c>
    </row>
    <row r="314" s="15" customFormat="1">
      <c r="A314" s="15"/>
      <c r="B314" s="261"/>
      <c r="C314" s="262"/>
      <c r="D314" s="235" t="s">
        <v>162</v>
      </c>
      <c r="E314" s="263" t="s">
        <v>35</v>
      </c>
      <c r="F314" s="264" t="s">
        <v>283</v>
      </c>
      <c r="G314" s="262"/>
      <c r="H314" s="263" t="s">
        <v>35</v>
      </c>
      <c r="I314" s="265"/>
      <c r="J314" s="262"/>
      <c r="K314" s="262"/>
      <c r="L314" s="266"/>
      <c r="M314" s="267"/>
      <c r="N314" s="268"/>
      <c r="O314" s="268"/>
      <c r="P314" s="268"/>
      <c r="Q314" s="268"/>
      <c r="R314" s="268"/>
      <c r="S314" s="268"/>
      <c r="T314" s="26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0" t="s">
        <v>162</v>
      </c>
      <c r="AU314" s="270" t="s">
        <v>90</v>
      </c>
      <c r="AV314" s="15" t="s">
        <v>88</v>
      </c>
      <c r="AW314" s="15" t="s">
        <v>41</v>
      </c>
      <c r="AX314" s="15" t="s">
        <v>80</v>
      </c>
      <c r="AY314" s="270" t="s">
        <v>151</v>
      </c>
    </row>
    <row r="315" s="13" customFormat="1">
      <c r="A315" s="13"/>
      <c r="B315" s="239"/>
      <c r="C315" s="240"/>
      <c r="D315" s="235" t="s">
        <v>162</v>
      </c>
      <c r="E315" s="241" t="s">
        <v>35</v>
      </c>
      <c r="F315" s="242" t="s">
        <v>386</v>
      </c>
      <c r="G315" s="240"/>
      <c r="H315" s="243">
        <v>-1.9470000000000001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162</v>
      </c>
      <c r="AU315" s="249" t="s">
        <v>90</v>
      </c>
      <c r="AV315" s="13" t="s">
        <v>90</v>
      </c>
      <c r="AW315" s="13" t="s">
        <v>41</v>
      </c>
      <c r="AX315" s="13" t="s">
        <v>80</v>
      </c>
      <c r="AY315" s="249" t="s">
        <v>151</v>
      </c>
    </row>
    <row r="316" s="15" customFormat="1">
      <c r="A316" s="15"/>
      <c r="B316" s="261"/>
      <c r="C316" s="262"/>
      <c r="D316" s="235" t="s">
        <v>162</v>
      </c>
      <c r="E316" s="263" t="s">
        <v>35</v>
      </c>
      <c r="F316" s="264" t="s">
        <v>285</v>
      </c>
      <c r="G316" s="262"/>
      <c r="H316" s="263" t="s">
        <v>35</v>
      </c>
      <c r="I316" s="265"/>
      <c r="J316" s="262"/>
      <c r="K316" s="262"/>
      <c r="L316" s="266"/>
      <c r="M316" s="267"/>
      <c r="N316" s="268"/>
      <c r="O316" s="268"/>
      <c r="P316" s="268"/>
      <c r="Q316" s="268"/>
      <c r="R316" s="268"/>
      <c r="S316" s="268"/>
      <c r="T316" s="26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0" t="s">
        <v>162</v>
      </c>
      <c r="AU316" s="270" t="s">
        <v>90</v>
      </c>
      <c r="AV316" s="15" t="s">
        <v>88</v>
      </c>
      <c r="AW316" s="15" t="s">
        <v>41</v>
      </c>
      <c r="AX316" s="15" t="s">
        <v>80</v>
      </c>
      <c r="AY316" s="270" t="s">
        <v>151</v>
      </c>
    </row>
    <row r="317" s="13" customFormat="1">
      <c r="A317" s="13"/>
      <c r="B317" s="239"/>
      <c r="C317" s="240"/>
      <c r="D317" s="235" t="s">
        <v>162</v>
      </c>
      <c r="E317" s="241" t="s">
        <v>35</v>
      </c>
      <c r="F317" s="242" t="s">
        <v>387</v>
      </c>
      <c r="G317" s="240"/>
      <c r="H317" s="243">
        <v>-25.344000000000001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162</v>
      </c>
      <c r="AU317" s="249" t="s">
        <v>90</v>
      </c>
      <c r="AV317" s="13" t="s">
        <v>90</v>
      </c>
      <c r="AW317" s="13" t="s">
        <v>41</v>
      </c>
      <c r="AX317" s="13" t="s">
        <v>80</v>
      </c>
      <c r="AY317" s="249" t="s">
        <v>151</v>
      </c>
    </row>
    <row r="318" s="15" customFormat="1">
      <c r="A318" s="15"/>
      <c r="B318" s="261"/>
      <c r="C318" s="262"/>
      <c r="D318" s="235" t="s">
        <v>162</v>
      </c>
      <c r="E318" s="263" t="s">
        <v>35</v>
      </c>
      <c r="F318" s="264" t="s">
        <v>289</v>
      </c>
      <c r="G318" s="262"/>
      <c r="H318" s="263" t="s">
        <v>35</v>
      </c>
      <c r="I318" s="265"/>
      <c r="J318" s="262"/>
      <c r="K318" s="262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162</v>
      </c>
      <c r="AU318" s="270" t="s">
        <v>90</v>
      </c>
      <c r="AV318" s="15" t="s">
        <v>88</v>
      </c>
      <c r="AW318" s="15" t="s">
        <v>41</v>
      </c>
      <c r="AX318" s="15" t="s">
        <v>80</v>
      </c>
      <c r="AY318" s="270" t="s">
        <v>151</v>
      </c>
    </row>
    <row r="319" s="13" customFormat="1">
      <c r="A319" s="13"/>
      <c r="B319" s="239"/>
      <c r="C319" s="240"/>
      <c r="D319" s="235" t="s">
        <v>162</v>
      </c>
      <c r="E319" s="241" t="s">
        <v>35</v>
      </c>
      <c r="F319" s="242" t="s">
        <v>290</v>
      </c>
      <c r="G319" s="240"/>
      <c r="H319" s="243">
        <v>58.299999999999997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162</v>
      </c>
      <c r="AU319" s="249" t="s">
        <v>90</v>
      </c>
      <c r="AV319" s="13" t="s">
        <v>90</v>
      </c>
      <c r="AW319" s="13" t="s">
        <v>41</v>
      </c>
      <c r="AX319" s="13" t="s">
        <v>80</v>
      </c>
      <c r="AY319" s="249" t="s">
        <v>151</v>
      </c>
    </row>
    <row r="320" s="13" customFormat="1">
      <c r="A320" s="13"/>
      <c r="B320" s="239"/>
      <c r="C320" s="240"/>
      <c r="D320" s="235" t="s">
        <v>162</v>
      </c>
      <c r="E320" s="241" t="s">
        <v>35</v>
      </c>
      <c r="F320" s="242" t="s">
        <v>291</v>
      </c>
      <c r="G320" s="240"/>
      <c r="H320" s="243">
        <v>4.0140000000000002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162</v>
      </c>
      <c r="AU320" s="249" t="s">
        <v>90</v>
      </c>
      <c r="AV320" s="13" t="s">
        <v>90</v>
      </c>
      <c r="AW320" s="13" t="s">
        <v>41</v>
      </c>
      <c r="AX320" s="13" t="s">
        <v>80</v>
      </c>
      <c r="AY320" s="249" t="s">
        <v>151</v>
      </c>
    </row>
    <row r="321" s="15" customFormat="1">
      <c r="A321" s="15"/>
      <c r="B321" s="261"/>
      <c r="C321" s="262"/>
      <c r="D321" s="235" t="s">
        <v>162</v>
      </c>
      <c r="E321" s="263" t="s">
        <v>35</v>
      </c>
      <c r="F321" s="264" t="s">
        <v>285</v>
      </c>
      <c r="G321" s="262"/>
      <c r="H321" s="263" t="s">
        <v>35</v>
      </c>
      <c r="I321" s="265"/>
      <c r="J321" s="262"/>
      <c r="K321" s="262"/>
      <c r="L321" s="266"/>
      <c r="M321" s="267"/>
      <c r="N321" s="268"/>
      <c r="O321" s="268"/>
      <c r="P321" s="268"/>
      <c r="Q321" s="268"/>
      <c r="R321" s="268"/>
      <c r="S321" s="268"/>
      <c r="T321" s="269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0" t="s">
        <v>162</v>
      </c>
      <c r="AU321" s="270" t="s">
        <v>90</v>
      </c>
      <c r="AV321" s="15" t="s">
        <v>88</v>
      </c>
      <c r="AW321" s="15" t="s">
        <v>41</v>
      </c>
      <c r="AX321" s="15" t="s">
        <v>80</v>
      </c>
      <c r="AY321" s="270" t="s">
        <v>151</v>
      </c>
    </row>
    <row r="322" s="13" customFormat="1">
      <c r="A322" s="13"/>
      <c r="B322" s="239"/>
      <c r="C322" s="240"/>
      <c r="D322" s="235" t="s">
        <v>162</v>
      </c>
      <c r="E322" s="241" t="s">
        <v>35</v>
      </c>
      <c r="F322" s="242" t="s">
        <v>388</v>
      </c>
      <c r="G322" s="240"/>
      <c r="H322" s="243">
        <v>-13.118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162</v>
      </c>
      <c r="AU322" s="249" t="s">
        <v>90</v>
      </c>
      <c r="AV322" s="13" t="s">
        <v>90</v>
      </c>
      <c r="AW322" s="13" t="s">
        <v>41</v>
      </c>
      <c r="AX322" s="13" t="s">
        <v>80</v>
      </c>
      <c r="AY322" s="249" t="s">
        <v>151</v>
      </c>
    </row>
    <row r="323" s="15" customFormat="1">
      <c r="A323" s="15"/>
      <c r="B323" s="261"/>
      <c r="C323" s="262"/>
      <c r="D323" s="235" t="s">
        <v>162</v>
      </c>
      <c r="E323" s="263" t="s">
        <v>35</v>
      </c>
      <c r="F323" s="264" t="s">
        <v>309</v>
      </c>
      <c r="G323" s="262"/>
      <c r="H323" s="263" t="s">
        <v>35</v>
      </c>
      <c r="I323" s="265"/>
      <c r="J323" s="262"/>
      <c r="K323" s="262"/>
      <c r="L323" s="266"/>
      <c r="M323" s="267"/>
      <c r="N323" s="268"/>
      <c r="O323" s="268"/>
      <c r="P323" s="268"/>
      <c r="Q323" s="268"/>
      <c r="R323" s="268"/>
      <c r="S323" s="268"/>
      <c r="T323" s="26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0" t="s">
        <v>162</v>
      </c>
      <c r="AU323" s="270" t="s">
        <v>90</v>
      </c>
      <c r="AV323" s="15" t="s">
        <v>88</v>
      </c>
      <c r="AW323" s="15" t="s">
        <v>41</v>
      </c>
      <c r="AX323" s="15" t="s">
        <v>80</v>
      </c>
      <c r="AY323" s="270" t="s">
        <v>151</v>
      </c>
    </row>
    <row r="324" s="13" customFormat="1">
      <c r="A324" s="13"/>
      <c r="B324" s="239"/>
      <c r="C324" s="240"/>
      <c r="D324" s="235" t="s">
        <v>162</v>
      </c>
      <c r="E324" s="241" t="s">
        <v>35</v>
      </c>
      <c r="F324" s="242" t="s">
        <v>310</v>
      </c>
      <c r="G324" s="240"/>
      <c r="H324" s="243">
        <v>106.392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162</v>
      </c>
      <c r="AU324" s="249" t="s">
        <v>90</v>
      </c>
      <c r="AV324" s="13" t="s">
        <v>90</v>
      </c>
      <c r="AW324" s="13" t="s">
        <v>41</v>
      </c>
      <c r="AX324" s="13" t="s">
        <v>80</v>
      </c>
      <c r="AY324" s="249" t="s">
        <v>151</v>
      </c>
    </row>
    <row r="325" s="13" customFormat="1">
      <c r="A325" s="13"/>
      <c r="B325" s="239"/>
      <c r="C325" s="240"/>
      <c r="D325" s="235" t="s">
        <v>162</v>
      </c>
      <c r="E325" s="241" t="s">
        <v>35</v>
      </c>
      <c r="F325" s="242" t="s">
        <v>311</v>
      </c>
      <c r="G325" s="240"/>
      <c r="H325" s="243">
        <v>6.0899999999999999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162</v>
      </c>
      <c r="AU325" s="249" t="s">
        <v>90</v>
      </c>
      <c r="AV325" s="13" t="s">
        <v>90</v>
      </c>
      <c r="AW325" s="13" t="s">
        <v>41</v>
      </c>
      <c r="AX325" s="13" t="s">
        <v>80</v>
      </c>
      <c r="AY325" s="249" t="s">
        <v>151</v>
      </c>
    </row>
    <row r="326" s="15" customFormat="1">
      <c r="A326" s="15"/>
      <c r="B326" s="261"/>
      <c r="C326" s="262"/>
      <c r="D326" s="235" t="s">
        <v>162</v>
      </c>
      <c r="E326" s="263" t="s">
        <v>35</v>
      </c>
      <c r="F326" s="264" t="s">
        <v>285</v>
      </c>
      <c r="G326" s="262"/>
      <c r="H326" s="263" t="s">
        <v>35</v>
      </c>
      <c r="I326" s="265"/>
      <c r="J326" s="262"/>
      <c r="K326" s="262"/>
      <c r="L326" s="266"/>
      <c r="M326" s="267"/>
      <c r="N326" s="268"/>
      <c r="O326" s="268"/>
      <c r="P326" s="268"/>
      <c r="Q326" s="268"/>
      <c r="R326" s="268"/>
      <c r="S326" s="268"/>
      <c r="T326" s="26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0" t="s">
        <v>162</v>
      </c>
      <c r="AU326" s="270" t="s">
        <v>90</v>
      </c>
      <c r="AV326" s="15" t="s">
        <v>88</v>
      </c>
      <c r="AW326" s="15" t="s">
        <v>41</v>
      </c>
      <c r="AX326" s="15" t="s">
        <v>80</v>
      </c>
      <c r="AY326" s="270" t="s">
        <v>151</v>
      </c>
    </row>
    <row r="327" s="13" customFormat="1">
      <c r="A327" s="13"/>
      <c r="B327" s="239"/>
      <c r="C327" s="240"/>
      <c r="D327" s="235" t="s">
        <v>162</v>
      </c>
      <c r="E327" s="241" t="s">
        <v>35</v>
      </c>
      <c r="F327" s="242" t="s">
        <v>389</v>
      </c>
      <c r="G327" s="240"/>
      <c r="H327" s="243">
        <v>-19.305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162</v>
      </c>
      <c r="AU327" s="249" t="s">
        <v>90</v>
      </c>
      <c r="AV327" s="13" t="s">
        <v>90</v>
      </c>
      <c r="AW327" s="13" t="s">
        <v>41</v>
      </c>
      <c r="AX327" s="13" t="s">
        <v>80</v>
      </c>
      <c r="AY327" s="249" t="s">
        <v>151</v>
      </c>
    </row>
    <row r="328" s="14" customFormat="1">
      <c r="A328" s="14"/>
      <c r="B328" s="250"/>
      <c r="C328" s="251"/>
      <c r="D328" s="235" t="s">
        <v>162</v>
      </c>
      <c r="E328" s="252" t="s">
        <v>35</v>
      </c>
      <c r="F328" s="253" t="s">
        <v>177</v>
      </c>
      <c r="G328" s="251"/>
      <c r="H328" s="254">
        <v>235.583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0" t="s">
        <v>162</v>
      </c>
      <c r="AU328" s="260" t="s">
        <v>90</v>
      </c>
      <c r="AV328" s="14" t="s">
        <v>158</v>
      </c>
      <c r="AW328" s="14" t="s">
        <v>41</v>
      </c>
      <c r="AX328" s="14" t="s">
        <v>88</v>
      </c>
      <c r="AY328" s="260" t="s">
        <v>151</v>
      </c>
    </row>
    <row r="329" s="13" customFormat="1">
      <c r="A329" s="13"/>
      <c r="B329" s="239"/>
      <c r="C329" s="240"/>
      <c r="D329" s="235" t="s">
        <v>162</v>
      </c>
      <c r="E329" s="240"/>
      <c r="F329" s="242" t="s">
        <v>390</v>
      </c>
      <c r="G329" s="240"/>
      <c r="H329" s="243">
        <v>117.792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162</v>
      </c>
      <c r="AU329" s="249" t="s">
        <v>90</v>
      </c>
      <c r="AV329" s="13" t="s">
        <v>90</v>
      </c>
      <c r="AW329" s="13" t="s">
        <v>4</v>
      </c>
      <c r="AX329" s="13" t="s">
        <v>88</v>
      </c>
      <c r="AY329" s="249" t="s">
        <v>151</v>
      </c>
    </row>
    <row r="330" s="2" customFormat="1" ht="24" customHeight="1">
      <c r="A330" s="41"/>
      <c r="B330" s="42"/>
      <c r="C330" s="222" t="s">
        <v>391</v>
      </c>
      <c r="D330" s="222" t="s">
        <v>153</v>
      </c>
      <c r="E330" s="223" t="s">
        <v>392</v>
      </c>
      <c r="F330" s="224" t="s">
        <v>393</v>
      </c>
      <c r="G330" s="225" t="s">
        <v>255</v>
      </c>
      <c r="H330" s="226">
        <v>297.654</v>
      </c>
      <c r="I330" s="227"/>
      <c r="J330" s="228">
        <f>ROUND(I330*H330,2)</f>
        <v>0</v>
      </c>
      <c r="K330" s="224" t="s">
        <v>157</v>
      </c>
      <c r="L330" s="47"/>
      <c r="M330" s="229" t="s">
        <v>35</v>
      </c>
      <c r="N330" s="230" t="s">
        <v>51</v>
      </c>
      <c r="O330" s="87"/>
      <c r="P330" s="231">
        <f>O330*H330</f>
        <v>0</v>
      </c>
      <c r="Q330" s="231">
        <v>0</v>
      </c>
      <c r="R330" s="231">
        <f>Q330*H330</f>
        <v>0</v>
      </c>
      <c r="S330" s="231">
        <v>0</v>
      </c>
      <c r="T330" s="232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33" t="s">
        <v>158</v>
      </c>
      <c r="AT330" s="233" t="s">
        <v>153</v>
      </c>
      <c r="AU330" s="233" t="s">
        <v>90</v>
      </c>
      <c r="AY330" s="19" t="s">
        <v>151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9" t="s">
        <v>88</v>
      </c>
      <c r="BK330" s="234">
        <f>ROUND(I330*H330,2)</f>
        <v>0</v>
      </c>
      <c r="BL330" s="19" t="s">
        <v>158</v>
      </c>
      <c r="BM330" s="233" t="s">
        <v>394</v>
      </c>
    </row>
    <row r="331" s="2" customFormat="1">
      <c r="A331" s="41"/>
      <c r="B331" s="42"/>
      <c r="C331" s="43"/>
      <c r="D331" s="235" t="s">
        <v>160</v>
      </c>
      <c r="E331" s="43"/>
      <c r="F331" s="236" t="s">
        <v>385</v>
      </c>
      <c r="G331" s="43"/>
      <c r="H331" s="43"/>
      <c r="I331" s="140"/>
      <c r="J331" s="43"/>
      <c r="K331" s="43"/>
      <c r="L331" s="47"/>
      <c r="M331" s="237"/>
      <c r="N331" s="238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19" t="s">
        <v>160</v>
      </c>
      <c r="AU331" s="19" t="s">
        <v>90</v>
      </c>
    </row>
    <row r="332" s="15" customFormat="1">
      <c r="A332" s="15"/>
      <c r="B332" s="261"/>
      <c r="C332" s="262"/>
      <c r="D332" s="235" t="s">
        <v>162</v>
      </c>
      <c r="E332" s="263" t="s">
        <v>35</v>
      </c>
      <c r="F332" s="264" t="s">
        <v>294</v>
      </c>
      <c r="G332" s="262"/>
      <c r="H332" s="263" t="s">
        <v>35</v>
      </c>
      <c r="I332" s="265"/>
      <c r="J332" s="262"/>
      <c r="K332" s="262"/>
      <c r="L332" s="266"/>
      <c r="M332" s="267"/>
      <c r="N332" s="268"/>
      <c r="O332" s="268"/>
      <c r="P332" s="268"/>
      <c r="Q332" s="268"/>
      <c r="R332" s="268"/>
      <c r="S332" s="268"/>
      <c r="T332" s="269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0" t="s">
        <v>162</v>
      </c>
      <c r="AU332" s="270" t="s">
        <v>90</v>
      </c>
      <c r="AV332" s="15" t="s">
        <v>88</v>
      </c>
      <c r="AW332" s="15" t="s">
        <v>41</v>
      </c>
      <c r="AX332" s="15" t="s">
        <v>80</v>
      </c>
      <c r="AY332" s="270" t="s">
        <v>151</v>
      </c>
    </row>
    <row r="333" s="13" customFormat="1">
      <c r="A333" s="13"/>
      <c r="B333" s="239"/>
      <c r="C333" s="240"/>
      <c r="D333" s="235" t="s">
        <v>162</v>
      </c>
      <c r="E333" s="241" t="s">
        <v>35</v>
      </c>
      <c r="F333" s="242" t="s">
        <v>295</v>
      </c>
      <c r="G333" s="240"/>
      <c r="H333" s="243">
        <v>172.22399999999999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162</v>
      </c>
      <c r="AU333" s="249" t="s">
        <v>90</v>
      </c>
      <c r="AV333" s="13" t="s">
        <v>90</v>
      </c>
      <c r="AW333" s="13" t="s">
        <v>41</v>
      </c>
      <c r="AX333" s="13" t="s">
        <v>80</v>
      </c>
      <c r="AY333" s="249" t="s">
        <v>151</v>
      </c>
    </row>
    <row r="334" s="13" customFormat="1">
      <c r="A334" s="13"/>
      <c r="B334" s="239"/>
      <c r="C334" s="240"/>
      <c r="D334" s="235" t="s">
        <v>162</v>
      </c>
      <c r="E334" s="241" t="s">
        <v>35</v>
      </c>
      <c r="F334" s="242" t="s">
        <v>296</v>
      </c>
      <c r="G334" s="240"/>
      <c r="H334" s="243">
        <v>4.5919999999999996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162</v>
      </c>
      <c r="AU334" s="249" t="s">
        <v>90</v>
      </c>
      <c r="AV334" s="13" t="s">
        <v>90</v>
      </c>
      <c r="AW334" s="13" t="s">
        <v>41</v>
      </c>
      <c r="AX334" s="13" t="s">
        <v>80</v>
      </c>
      <c r="AY334" s="249" t="s">
        <v>151</v>
      </c>
    </row>
    <row r="335" s="15" customFormat="1">
      <c r="A335" s="15"/>
      <c r="B335" s="261"/>
      <c r="C335" s="262"/>
      <c r="D335" s="235" t="s">
        <v>162</v>
      </c>
      <c r="E335" s="263" t="s">
        <v>35</v>
      </c>
      <c r="F335" s="264" t="s">
        <v>285</v>
      </c>
      <c r="G335" s="262"/>
      <c r="H335" s="263" t="s">
        <v>35</v>
      </c>
      <c r="I335" s="265"/>
      <c r="J335" s="262"/>
      <c r="K335" s="262"/>
      <c r="L335" s="266"/>
      <c r="M335" s="267"/>
      <c r="N335" s="268"/>
      <c r="O335" s="268"/>
      <c r="P335" s="268"/>
      <c r="Q335" s="268"/>
      <c r="R335" s="268"/>
      <c r="S335" s="268"/>
      <c r="T335" s="26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0" t="s">
        <v>162</v>
      </c>
      <c r="AU335" s="270" t="s">
        <v>90</v>
      </c>
      <c r="AV335" s="15" t="s">
        <v>88</v>
      </c>
      <c r="AW335" s="15" t="s">
        <v>41</v>
      </c>
      <c r="AX335" s="15" t="s">
        <v>80</v>
      </c>
      <c r="AY335" s="270" t="s">
        <v>151</v>
      </c>
    </row>
    <row r="336" s="13" customFormat="1">
      <c r="A336" s="13"/>
      <c r="B336" s="239"/>
      <c r="C336" s="240"/>
      <c r="D336" s="235" t="s">
        <v>162</v>
      </c>
      <c r="E336" s="241" t="s">
        <v>35</v>
      </c>
      <c r="F336" s="242" t="s">
        <v>395</v>
      </c>
      <c r="G336" s="240"/>
      <c r="H336" s="243">
        <v>-28.079999999999998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162</v>
      </c>
      <c r="AU336" s="249" t="s">
        <v>90</v>
      </c>
      <c r="AV336" s="13" t="s">
        <v>90</v>
      </c>
      <c r="AW336" s="13" t="s">
        <v>41</v>
      </c>
      <c r="AX336" s="13" t="s">
        <v>80</v>
      </c>
      <c r="AY336" s="249" t="s">
        <v>151</v>
      </c>
    </row>
    <row r="337" s="15" customFormat="1">
      <c r="A337" s="15"/>
      <c r="B337" s="261"/>
      <c r="C337" s="262"/>
      <c r="D337" s="235" t="s">
        <v>162</v>
      </c>
      <c r="E337" s="263" t="s">
        <v>35</v>
      </c>
      <c r="F337" s="264" t="s">
        <v>299</v>
      </c>
      <c r="G337" s="262"/>
      <c r="H337" s="263" t="s">
        <v>35</v>
      </c>
      <c r="I337" s="265"/>
      <c r="J337" s="262"/>
      <c r="K337" s="262"/>
      <c r="L337" s="266"/>
      <c r="M337" s="267"/>
      <c r="N337" s="268"/>
      <c r="O337" s="268"/>
      <c r="P337" s="268"/>
      <c r="Q337" s="268"/>
      <c r="R337" s="268"/>
      <c r="S337" s="268"/>
      <c r="T337" s="269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0" t="s">
        <v>162</v>
      </c>
      <c r="AU337" s="270" t="s">
        <v>90</v>
      </c>
      <c r="AV337" s="15" t="s">
        <v>88</v>
      </c>
      <c r="AW337" s="15" t="s">
        <v>41</v>
      </c>
      <c r="AX337" s="15" t="s">
        <v>80</v>
      </c>
      <c r="AY337" s="270" t="s">
        <v>151</v>
      </c>
    </row>
    <row r="338" s="13" customFormat="1">
      <c r="A338" s="13"/>
      <c r="B338" s="239"/>
      <c r="C338" s="240"/>
      <c r="D338" s="235" t="s">
        <v>162</v>
      </c>
      <c r="E338" s="241" t="s">
        <v>35</v>
      </c>
      <c r="F338" s="242" t="s">
        <v>300</v>
      </c>
      <c r="G338" s="240"/>
      <c r="H338" s="243">
        <v>176.67699999999999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162</v>
      </c>
      <c r="AU338" s="249" t="s">
        <v>90</v>
      </c>
      <c r="AV338" s="13" t="s">
        <v>90</v>
      </c>
      <c r="AW338" s="13" t="s">
        <v>41</v>
      </c>
      <c r="AX338" s="13" t="s">
        <v>80</v>
      </c>
      <c r="AY338" s="249" t="s">
        <v>151</v>
      </c>
    </row>
    <row r="339" s="13" customFormat="1">
      <c r="A339" s="13"/>
      <c r="B339" s="239"/>
      <c r="C339" s="240"/>
      <c r="D339" s="235" t="s">
        <v>162</v>
      </c>
      <c r="E339" s="241" t="s">
        <v>35</v>
      </c>
      <c r="F339" s="242" t="s">
        <v>301</v>
      </c>
      <c r="G339" s="240"/>
      <c r="H339" s="243">
        <v>5.2779999999999996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162</v>
      </c>
      <c r="AU339" s="249" t="s">
        <v>90</v>
      </c>
      <c r="AV339" s="13" t="s">
        <v>90</v>
      </c>
      <c r="AW339" s="13" t="s">
        <v>41</v>
      </c>
      <c r="AX339" s="13" t="s">
        <v>80</v>
      </c>
      <c r="AY339" s="249" t="s">
        <v>151</v>
      </c>
    </row>
    <row r="340" s="15" customFormat="1">
      <c r="A340" s="15"/>
      <c r="B340" s="261"/>
      <c r="C340" s="262"/>
      <c r="D340" s="235" t="s">
        <v>162</v>
      </c>
      <c r="E340" s="263" t="s">
        <v>35</v>
      </c>
      <c r="F340" s="264" t="s">
        <v>285</v>
      </c>
      <c r="G340" s="262"/>
      <c r="H340" s="263" t="s">
        <v>35</v>
      </c>
      <c r="I340" s="265"/>
      <c r="J340" s="262"/>
      <c r="K340" s="262"/>
      <c r="L340" s="266"/>
      <c r="M340" s="267"/>
      <c r="N340" s="268"/>
      <c r="O340" s="268"/>
      <c r="P340" s="268"/>
      <c r="Q340" s="268"/>
      <c r="R340" s="268"/>
      <c r="S340" s="268"/>
      <c r="T340" s="26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0" t="s">
        <v>162</v>
      </c>
      <c r="AU340" s="270" t="s">
        <v>90</v>
      </c>
      <c r="AV340" s="15" t="s">
        <v>88</v>
      </c>
      <c r="AW340" s="15" t="s">
        <v>41</v>
      </c>
      <c r="AX340" s="15" t="s">
        <v>80</v>
      </c>
      <c r="AY340" s="270" t="s">
        <v>151</v>
      </c>
    </row>
    <row r="341" s="13" customFormat="1">
      <c r="A341" s="13"/>
      <c r="B341" s="239"/>
      <c r="C341" s="240"/>
      <c r="D341" s="235" t="s">
        <v>162</v>
      </c>
      <c r="E341" s="241" t="s">
        <v>35</v>
      </c>
      <c r="F341" s="242" t="s">
        <v>396</v>
      </c>
      <c r="G341" s="240"/>
      <c r="H341" s="243">
        <v>-22.523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162</v>
      </c>
      <c r="AU341" s="249" t="s">
        <v>90</v>
      </c>
      <c r="AV341" s="13" t="s">
        <v>90</v>
      </c>
      <c r="AW341" s="13" t="s">
        <v>41</v>
      </c>
      <c r="AX341" s="13" t="s">
        <v>80</v>
      </c>
      <c r="AY341" s="249" t="s">
        <v>151</v>
      </c>
    </row>
    <row r="342" s="15" customFormat="1">
      <c r="A342" s="15"/>
      <c r="B342" s="261"/>
      <c r="C342" s="262"/>
      <c r="D342" s="235" t="s">
        <v>162</v>
      </c>
      <c r="E342" s="263" t="s">
        <v>35</v>
      </c>
      <c r="F342" s="264" t="s">
        <v>304</v>
      </c>
      <c r="G342" s="262"/>
      <c r="H342" s="263" t="s">
        <v>35</v>
      </c>
      <c r="I342" s="265"/>
      <c r="J342" s="262"/>
      <c r="K342" s="262"/>
      <c r="L342" s="266"/>
      <c r="M342" s="267"/>
      <c r="N342" s="268"/>
      <c r="O342" s="268"/>
      <c r="P342" s="268"/>
      <c r="Q342" s="268"/>
      <c r="R342" s="268"/>
      <c r="S342" s="268"/>
      <c r="T342" s="26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0" t="s">
        <v>162</v>
      </c>
      <c r="AU342" s="270" t="s">
        <v>90</v>
      </c>
      <c r="AV342" s="15" t="s">
        <v>88</v>
      </c>
      <c r="AW342" s="15" t="s">
        <v>41</v>
      </c>
      <c r="AX342" s="15" t="s">
        <v>80</v>
      </c>
      <c r="AY342" s="270" t="s">
        <v>151</v>
      </c>
    </row>
    <row r="343" s="13" customFormat="1">
      <c r="A343" s="13"/>
      <c r="B343" s="239"/>
      <c r="C343" s="240"/>
      <c r="D343" s="235" t="s">
        <v>162</v>
      </c>
      <c r="E343" s="241" t="s">
        <v>35</v>
      </c>
      <c r="F343" s="242" t="s">
        <v>305</v>
      </c>
      <c r="G343" s="240"/>
      <c r="H343" s="243">
        <v>215.80000000000001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162</v>
      </c>
      <c r="AU343" s="249" t="s">
        <v>90</v>
      </c>
      <c r="AV343" s="13" t="s">
        <v>90</v>
      </c>
      <c r="AW343" s="13" t="s">
        <v>41</v>
      </c>
      <c r="AX343" s="13" t="s">
        <v>80</v>
      </c>
      <c r="AY343" s="249" t="s">
        <v>151</v>
      </c>
    </row>
    <row r="344" s="13" customFormat="1">
      <c r="A344" s="13"/>
      <c r="B344" s="239"/>
      <c r="C344" s="240"/>
      <c r="D344" s="235" t="s">
        <v>162</v>
      </c>
      <c r="E344" s="241" t="s">
        <v>35</v>
      </c>
      <c r="F344" s="242" t="s">
        <v>306</v>
      </c>
      <c r="G344" s="240"/>
      <c r="H344" s="243">
        <v>4.0039999999999996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162</v>
      </c>
      <c r="AU344" s="249" t="s">
        <v>90</v>
      </c>
      <c r="AV344" s="13" t="s">
        <v>90</v>
      </c>
      <c r="AW344" s="13" t="s">
        <v>41</v>
      </c>
      <c r="AX344" s="13" t="s">
        <v>80</v>
      </c>
      <c r="AY344" s="249" t="s">
        <v>151</v>
      </c>
    </row>
    <row r="345" s="15" customFormat="1">
      <c r="A345" s="15"/>
      <c r="B345" s="261"/>
      <c r="C345" s="262"/>
      <c r="D345" s="235" t="s">
        <v>162</v>
      </c>
      <c r="E345" s="263" t="s">
        <v>35</v>
      </c>
      <c r="F345" s="264" t="s">
        <v>285</v>
      </c>
      <c r="G345" s="262"/>
      <c r="H345" s="263" t="s">
        <v>35</v>
      </c>
      <c r="I345" s="265"/>
      <c r="J345" s="262"/>
      <c r="K345" s="262"/>
      <c r="L345" s="266"/>
      <c r="M345" s="267"/>
      <c r="N345" s="268"/>
      <c r="O345" s="268"/>
      <c r="P345" s="268"/>
      <c r="Q345" s="268"/>
      <c r="R345" s="268"/>
      <c r="S345" s="268"/>
      <c r="T345" s="26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0" t="s">
        <v>162</v>
      </c>
      <c r="AU345" s="270" t="s">
        <v>90</v>
      </c>
      <c r="AV345" s="15" t="s">
        <v>88</v>
      </c>
      <c r="AW345" s="15" t="s">
        <v>41</v>
      </c>
      <c r="AX345" s="15" t="s">
        <v>80</v>
      </c>
      <c r="AY345" s="270" t="s">
        <v>151</v>
      </c>
    </row>
    <row r="346" s="13" customFormat="1">
      <c r="A346" s="13"/>
      <c r="B346" s="239"/>
      <c r="C346" s="240"/>
      <c r="D346" s="235" t="s">
        <v>162</v>
      </c>
      <c r="E346" s="241" t="s">
        <v>35</v>
      </c>
      <c r="F346" s="242" t="s">
        <v>397</v>
      </c>
      <c r="G346" s="240"/>
      <c r="H346" s="243">
        <v>-29.25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162</v>
      </c>
      <c r="AU346" s="249" t="s">
        <v>90</v>
      </c>
      <c r="AV346" s="13" t="s">
        <v>90</v>
      </c>
      <c r="AW346" s="13" t="s">
        <v>41</v>
      </c>
      <c r="AX346" s="13" t="s">
        <v>80</v>
      </c>
      <c r="AY346" s="249" t="s">
        <v>151</v>
      </c>
    </row>
    <row r="347" s="15" customFormat="1">
      <c r="A347" s="15"/>
      <c r="B347" s="261"/>
      <c r="C347" s="262"/>
      <c r="D347" s="235" t="s">
        <v>162</v>
      </c>
      <c r="E347" s="263" t="s">
        <v>35</v>
      </c>
      <c r="F347" s="264" t="s">
        <v>314</v>
      </c>
      <c r="G347" s="262"/>
      <c r="H347" s="263" t="s">
        <v>35</v>
      </c>
      <c r="I347" s="265"/>
      <c r="J347" s="262"/>
      <c r="K347" s="262"/>
      <c r="L347" s="266"/>
      <c r="M347" s="267"/>
      <c r="N347" s="268"/>
      <c r="O347" s="268"/>
      <c r="P347" s="268"/>
      <c r="Q347" s="268"/>
      <c r="R347" s="268"/>
      <c r="S347" s="268"/>
      <c r="T347" s="26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0" t="s">
        <v>162</v>
      </c>
      <c r="AU347" s="270" t="s">
        <v>90</v>
      </c>
      <c r="AV347" s="15" t="s">
        <v>88</v>
      </c>
      <c r="AW347" s="15" t="s">
        <v>41</v>
      </c>
      <c r="AX347" s="15" t="s">
        <v>80</v>
      </c>
      <c r="AY347" s="270" t="s">
        <v>151</v>
      </c>
    </row>
    <row r="348" s="13" customFormat="1">
      <c r="A348" s="13"/>
      <c r="B348" s="239"/>
      <c r="C348" s="240"/>
      <c r="D348" s="235" t="s">
        <v>162</v>
      </c>
      <c r="E348" s="241" t="s">
        <v>35</v>
      </c>
      <c r="F348" s="242" t="s">
        <v>315</v>
      </c>
      <c r="G348" s="240"/>
      <c r="H348" s="243">
        <v>36.244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162</v>
      </c>
      <c r="AU348" s="249" t="s">
        <v>90</v>
      </c>
      <c r="AV348" s="13" t="s">
        <v>90</v>
      </c>
      <c r="AW348" s="13" t="s">
        <v>41</v>
      </c>
      <c r="AX348" s="13" t="s">
        <v>80</v>
      </c>
      <c r="AY348" s="249" t="s">
        <v>151</v>
      </c>
    </row>
    <row r="349" s="13" customFormat="1">
      <c r="A349" s="13"/>
      <c r="B349" s="239"/>
      <c r="C349" s="240"/>
      <c r="D349" s="235" t="s">
        <v>162</v>
      </c>
      <c r="E349" s="241" t="s">
        <v>35</v>
      </c>
      <c r="F349" s="242" t="s">
        <v>316</v>
      </c>
      <c r="G349" s="240"/>
      <c r="H349" s="243">
        <v>8.8559999999999999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162</v>
      </c>
      <c r="AU349" s="249" t="s">
        <v>90</v>
      </c>
      <c r="AV349" s="13" t="s">
        <v>90</v>
      </c>
      <c r="AW349" s="13" t="s">
        <v>41</v>
      </c>
      <c r="AX349" s="13" t="s">
        <v>80</v>
      </c>
      <c r="AY349" s="249" t="s">
        <v>151</v>
      </c>
    </row>
    <row r="350" s="15" customFormat="1">
      <c r="A350" s="15"/>
      <c r="B350" s="261"/>
      <c r="C350" s="262"/>
      <c r="D350" s="235" t="s">
        <v>162</v>
      </c>
      <c r="E350" s="263" t="s">
        <v>35</v>
      </c>
      <c r="F350" s="264" t="s">
        <v>285</v>
      </c>
      <c r="G350" s="262"/>
      <c r="H350" s="263" t="s">
        <v>35</v>
      </c>
      <c r="I350" s="265"/>
      <c r="J350" s="262"/>
      <c r="K350" s="262"/>
      <c r="L350" s="266"/>
      <c r="M350" s="267"/>
      <c r="N350" s="268"/>
      <c r="O350" s="268"/>
      <c r="P350" s="268"/>
      <c r="Q350" s="268"/>
      <c r="R350" s="268"/>
      <c r="S350" s="268"/>
      <c r="T350" s="26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0" t="s">
        <v>162</v>
      </c>
      <c r="AU350" s="270" t="s">
        <v>90</v>
      </c>
      <c r="AV350" s="15" t="s">
        <v>88</v>
      </c>
      <c r="AW350" s="15" t="s">
        <v>41</v>
      </c>
      <c r="AX350" s="15" t="s">
        <v>80</v>
      </c>
      <c r="AY350" s="270" t="s">
        <v>151</v>
      </c>
    </row>
    <row r="351" s="13" customFormat="1">
      <c r="A351" s="13"/>
      <c r="B351" s="239"/>
      <c r="C351" s="240"/>
      <c r="D351" s="235" t="s">
        <v>162</v>
      </c>
      <c r="E351" s="241" t="s">
        <v>35</v>
      </c>
      <c r="F351" s="242" t="s">
        <v>398</v>
      </c>
      <c r="G351" s="240"/>
      <c r="H351" s="243">
        <v>-2.633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162</v>
      </c>
      <c r="AU351" s="249" t="s">
        <v>90</v>
      </c>
      <c r="AV351" s="13" t="s">
        <v>90</v>
      </c>
      <c r="AW351" s="13" t="s">
        <v>41</v>
      </c>
      <c r="AX351" s="13" t="s">
        <v>80</v>
      </c>
      <c r="AY351" s="249" t="s">
        <v>151</v>
      </c>
    </row>
    <row r="352" s="14" customFormat="1">
      <c r="A352" s="14"/>
      <c r="B352" s="250"/>
      <c r="C352" s="251"/>
      <c r="D352" s="235" t="s">
        <v>162</v>
      </c>
      <c r="E352" s="252" t="s">
        <v>35</v>
      </c>
      <c r="F352" s="253" t="s">
        <v>177</v>
      </c>
      <c r="G352" s="251"/>
      <c r="H352" s="254">
        <v>541.18899999999996</v>
      </c>
      <c r="I352" s="255"/>
      <c r="J352" s="251"/>
      <c r="K352" s="251"/>
      <c r="L352" s="256"/>
      <c r="M352" s="257"/>
      <c r="N352" s="258"/>
      <c r="O352" s="258"/>
      <c r="P352" s="258"/>
      <c r="Q352" s="258"/>
      <c r="R352" s="258"/>
      <c r="S352" s="258"/>
      <c r="T352" s="25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0" t="s">
        <v>162</v>
      </c>
      <c r="AU352" s="260" t="s">
        <v>90</v>
      </c>
      <c r="AV352" s="14" t="s">
        <v>158</v>
      </c>
      <c r="AW352" s="14" t="s">
        <v>41</v>
      </c>
      <c r="AX352" s="14" t="s">
        <v>88</v>
      </c>
      <c r="AY352" s="260" t="s">
        <v>151</v>
      </c>
    </row>
    <row r="353" s="13" customFormat="1">
      <c r="A353" s="13"/>
      <c r="B353" s="239"/>
      <c r="C353" s="240"/>
      <c r="D353" s="235" t="s">
        <v>162</v>
      </c>
      <c r="E353" s="240"/>
      <c r="F353" s="242" t="s">
        <v>399</v>
      </c>
      <c r="G353" s="240"/>
      <c r="H353" s="243">
        <v>297.654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162</v>
      </c>
      <c r="AU353" s="249" t="s">
        <v>90</v>
      </c>
      <c r="AV353" s="13" t="s">
        <v>90</v>
      </c>
      <c r="AW353" s="13" t="s">
        <v>4</v>
      </c>
      <c r="AX353" s="13" t="s">
        <v>88</v>
      </c>
      <c r="AY353" s="249" t="s">
        <v>151</v>
      </c>
    </row>
    <row r="354" s="2" customFormat="1" ht="24" customHeight="1">
      <c r="A354" s="41"/>
      <c r="B354" s="42"/>
      <c r="C354" s="222" t="s">
        <v>400</v>
      </c>
      <c r="D354" s="222" t="s">
        <v>153</v>
      </c>
      <c r="E354" s="223" t="s">
        <v>401</v>
      </c>
      <c r="F354" s="224" t="s">
        <v>402</v>
      </c>
      <c r="G354" s="225" t="s">
        <v>255</v>
      </c>
      <c r="H354" s="226">
        <v>547.33000000000004</v>
      </c>
      <c r="I354" s="227"/>
      <c r="J354" s="228">
        <f>ROUND(I354*H354,2)</f>
        <v>0</v>
      </c>
      <c r="K354" s="224" t="s">
        <v>157</v>
      </c>
      <c r="L354" s="47"/>
      <c r="M354" s="229" t="s">
        <v>35</v>
      </c>
      <c r="N354" s="230" t="s">
        <v>51</v>
      </c>
      <c r="O354" s="87"/>
      <c r="P354" s="231">
        <f>O354*H354</f>
        <v>0</v>
      </c>
      <c r="Q354" s="231">
        <v>0</v>
      </c>
      <c r="R354" s="231">
        <f>Q354*H354</f>
        <v>0</v>
      </c>
      <c r="S354" s="231">
        <v>0</v>
      </c>
      <c r="T354" s="232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33" t="s">
        <v>158</v>
      </c>
      <c r="AT354" s="233" t="s">
        <v>153</v>
      </c>
      <c r="AU354" s="233" t="s">
        <v>90</v>
      </c>
      <c r="AY354" s="19" t="s">
        <v>151</v>
      </c>
      <c r="BE354" s="234">
        <f>IF(N354="základní",J354,0)</f>
        <v>0</v>
      </c>
      <c r="BF354" s="234">
        <f>IF(N354="snížená",J354,0)</f>
        <v>0</v>
      </c>
      <c r="BG354" s="234">
        <f>IF(N354="zákl. přenesená",J354,0)</f>
        <v>0</v>
      </c>
      <c r="BH354" s="234">
        <f>IF(N354="sníž. přenesená",J354,0)</f>
        <v>0</v>
      </c>
      <c r="BI354" s="234">
        <f>IF(N354="nulová",J354,0)</f>
        <v>0</v>
      </c>
      <c r="BJ354" s="19" t="s">
        <v>88</v>
      </c>
      <c r="BK354" s="234">
        <f>ROUND(I354*H354,2)</f>
        <v>0</v>
      </c>
      <c r="BL354" s="19" t="s">
        <v>158</v>
      </c>
      <c r="BM354" s="233" t="s">
        <v>403</v>
      </c>
    </row>
    <row r="355" s="2" customFormat="1">
      <c r="A355" s="41"/>
      <c r="B355" s="42"/>
      <c r="C355" s="43"/>
      <c r="D355" s="235" t="s">
        <v>160</v>
      </c>
      <c r="E355" s="43"/>
      <c r="F355" s="236" t="s">
        <v>404</v>
      </c>
      <c r="G355" s="43"/>
      <c r="H355" s="43"/>
      <c r="I355" s="140"/>
      <c r="J355" s="43"/>
      <c r="K355" s="43"/>
      <c r="L355" s="47"/>
      <c r="M355" s="237"/>
      <c r="N355" s="238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19" t="s">
        <v>160</v>
      </c>
      <c r="AU355" s="19" t="s">
        <v>90</v>
      </c>
    </row>
    <row r="356" s="13" customFormat="1">
      <c r="A356" s="13"/>
      <c r="B356" s="239"/>
      <c r="C356" s="240"/>
      <c r="D356" s="235" t="s">
        <v>162</v>
      </c>
      <c r="E356" s="241" t="s">
        <v>35</v>
      </c>
      <c r="F356" s="242" t="s">
        <v>405</v>
      </c>
      <c r="G356" s="240"/>
      <c r="H356" s="243">
        <v>547.33000000000004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162</v>
      </c>
      <c r="AU356" s="249" t="s">
        <v>90</v>
      </c>
      <c r="AV356" s="13" t="s">
        <v>90</v>
      </c>
      <c r="AW356" s="13" t="s">
        <v>41</v>
      </c>
      <c r="AX356" s="13" t="s">
        <v>88</v>
      </c>
      <c r="AY356" s="249" t="s">
        <v>151</v>
      </c>
    </row>
    <row r="357" s="2" customFormat="1" ht="24" customHeight="1">
      <c r="A357" s="41"/>
      <c r="B357" s="42"/>
      <c r="C357" s="222" t="s">
        <v>406</v>
      </c>
      <c r="D357" s="222" t="s">
        <v>153</v>
      </c>
      <c r="E357" s="223" t="s">
        <v>407</v>
      </c>
      <c r="F357" s="224" t="s">
        <v>408</v>
      </c>
      <c r="G357" s="225" t="s">
        <v>255</v>
      </c>
      <c r="H357" s="226">
        <v>477.77199999999999</v>
      </c>
      <c r="I357" s="227"/>
      <c r="J357" s="228">
        <f>ROUND(I357*H357,2)</f>
        <v>0</v>
      </c>
      <c r="K357" s="224" t="s">
        <v>157</v>
      </c>
      <c r="L357" s="47"/>
      <c r="M357" s="229" t="s">
        <v>35</v>
      </c>
      <c r="N357" s="230" t="s">
        <v>51</v>
      </c>
      <c r="O357" s="87"/>
      <c r="P357" s="231">
        <f>O357*H357</f>
        <v>0</v>
      </c>
      <c r="Q357" s="231">
        <v>0</v>
      </c>
      <c r="R357" s="231">
        <f>Q357*H357</f>
        <v>0</v>
      </c>
      <c r="S357" s="231">
        <v>0</v>
      </c>
      <c r="T357" s="232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33" t="s">
        <v>158</v>
      </c>
      <c r="AT357" s="233" t="s">
        <v>153</v>
      </c>
      <c r="AU357" s="233" t="s">
        <v>90</v>
      </c>
      <c r="AY357" s="19" t="s">
        <v>151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9" t="s">
        <v>88</v>
      </c>
      <c r="BK357" s="234">
        <f>ROUND(I357*H357,2)</f>
        <v>0</v>
      </c>
      <c r="BL357" s="19" t="s">
        <v>158</v>
      </c>
      <c r="BM357" s="233" t="s">
        <v>409</v>
      </c>
    </row>
    <row r="358" s="2" customFormat="1">
      <c r="A358" s="41"/>
      <c r="B358" s="42"/>
      <c r="C358" s="43"/>
      <c r="D358" s="235" t="s">
        <v>160</v>
      </c>
      <c r="E358" s="43"/>
      <c r="F358" s="236" t="s">
        <v>404</v>
      </c>
      <c r="G358" s="43"/>
      <c r="H358" s="43"/>
      <c r="I358" s="140"/>
      <c r="J358" s="43"/>
      <c r="K358" s="43"/>
      <c r="L358" s="47"/>
      <c r="M358" s="237"/>
      <c r="N358" s="238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160</v>
      </c>
      <c r="AU358" s="19" t="s">
        <v>90</v>
      </c>
    </row>
    <row r="359" s="13" customFormat="1">
      <c r="A359" s="13"/>
      <c r="B359" s="239"/>
      <c r="C359" s="240"/>
      <c r="D359" s="235" t="s">
        <v>162</v>
      </c>
      <c r="E359" s="241" t="s">
        <v>35</v>
      </c>
      <c r="F359" s="242" t="s">
        <v>410</v>
      </c>
      <c r="G359" s="240"/>
      <c r="H359" s="243">
        <v>751.43700000000001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162</v>
      </c>
      <c r="AU359" s="249" t="s">
        <v>90</v>
      </c>
      <c r="AV359" s="13" t="s">
        <v>90</v>
      </c>
      <c r="AW359" s="13" t="s">
        <v>41</v>
      </c>
      <c r="AX359" s="13" t="s">
        <v>80</v>
      </c>
      <c r="AY359" s="249" t="s">
        <v>151</v>
      </c>
    </row>
    <row r="360" s="13" customFormat="1">
      <c r="A360" s="13"/>
      <c r="B360" s="239"/>
      <c r="C360" s="240"/>
      <c r="D360" s="235" t="s">
        <v>162</v>
      </c>
      <c r="E360" s="241" t="s">
        <v>35</v>
      </c>
      <c r="F360" s="242" t="s">
        <v>411</v>
      </c>
      <c r="G360" s="240"/>
      <c r="H360" s="243">
        <v>-273.66500000000002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162</v>
      </c>
      <c r="AU360" s="249" t="s">
        <v>90</v>
      </c>
      <c r="AV360" s="13" t="s">
        <v>90</v>
      </c>
      <c r="AW360" s="13" t="s">
        <v>41</v>
      </c>
      <c r="AX360" s="13" t="s">
        <v>80</v>
      </c>
      <c r="AY360" s="249" t="s">
        <v>151</v>
      </c>
    </row>
    <row r="361" s="14" customFormat="1">
      <c r="A361" s="14"/>
      <c r="B361" s="250"/>
      <c r="C361" s="251"/>
      <c r="D361" s="235" t="s">
        <v>162</v>
      </c>
      <c r="E361" s="252" t="s">
        <v>35</v>
      </c>
      <c r="F361" s="253" t="s">
        <v>177</v>
      </c>
      <c r="G361" s="251"/>
      <c r="H361" s="254">
        <v>477.77199999999999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0" t="s">
        <v>162</v>
      </c>
      <c r="AU361" s="260" t="s">
        <v>90</v>
      </c>
      <c r="AV361" s="14" t="s">
        <v>158</v>
      </c>
      <c r="AW361" s="14" t="s">
        <v>41</v>
      </c>
      <c r="AX361" s="14" t="s">
        <v>88</v>
      </c>
      <c r="AY361" s="260" t="s">
        <v>151</v>
      </c>
    </row>
    <row r="362" s="2" customFormat="1" ht="24" customHeight="1">
      <c r="A362" s="41"/>
      <c r="B362" s="42"/>
      <c r="C362" s="222" t="s">
        <v>412</v>
      </c>
      <c r="D362" s="222" t="s">
        <v>153</v>
      </c>
      <c r="E362" s="223" t="s">
        <v>413</v>
      </c>
      <c r="F362" s="224" t="s">
        <v>414</v>
      </c>
      <c r="G362" s="225" t="s">
        <v>255</v>
      </c>
      <c r="H362" s="226">
        <v>273.66500000000002</v>
      </c>
      <c r="I362" s="227"/>
      <c r="J362" s="228">
        <f>ROUND(I362*H362,2)</f>
        <v>0</v>
      </c>
      <c r="K362" s="224" t="s">
        <v>157</v>
      </c>
      <c r="L362" s="47"/>
      <c r="M362" s="229" t="s">
        <v>35</v>
      </c>
      <c r="N362" s="230" t="s">
        <v>51</v>
      </c>
      <c r="O362" s="87"/>
      <c r="P362" s="231">
        <f>O362*H362</f>
        <v>0</v>
      </c>
      <c r="Q362" s="231">
        <v>0</v>
      </c>
      <c r="R362" s="231">
        <f>Q362*H362</f>
        <v>0</v>
      </c>
      <c r="S362" s="231">
        <v>0</v>
      </c>
      <c r="T362" s="232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33" t="s">
        <v>158</v>
      </c>
      <c r="AT362" s="233" t="s">
        <v>153</v>
      </c>
      <c r="AU362" s="233" t="s">
        <v>90</v>
      </c>
      <c r="AY362" s="19" t="s">
        <v>151</v>
      </c>
      <c r="BE362" s="234">
        <f>IF(N362="základní",J362,0)</f>
        <v>0</v>
      </c>
      <c r="BF362" s="234">
        <f>IF(N362="snížená",J362,0)</f>
        <v>0</v>
      </c>
      <c r="BG362" s="234">
        <f>IF(N362="zákl. přenesená",J362,0)</f>
        <v>0</v>
      </c>
      <c r="BH362" s="234">
        <f>IF(N362="sníž. přenesená",J362,0)</f>
        <v>0</v>
      </c>
      <c r="BI362" s="234">
        <f>IF(N362="nulová",J362,0)</f>
        <v>0</v>
      </c>
      <c r="BJ362" s="19" t="s">
        <v>88</v>
      </c>
      <c r="BK362" s="234">
        <f>ROUND(I362*H362,2)</f>
        <v>0</v>
      </c>
      <c r="BL362" s="19" t="s">
        <v>158</v>
      </c>
      <c r="BM362" s="233" t="s">
        <v>415</v>
      </c>
    </row>
    <row r="363" s="2" customFormat="1">
      <c r="A363" s="41"/>
      <c r="B363" s="42"/>
      <c r="C363" s="43"/>
      <c r="D363" s="235" t="s">
        <v>160</v>
      </c>
      <c r="E363" s="43"/>
      <c r="F363" s="236" t="s">
        <v>416</v>
      </c>
      <c r="G363" s="43"/>
      <c r="H363" s="43"/>
      <c r="I363" s="140"/>
      <c r="J363" s="43"/>
      <c r="K363" s="43"/>
      <c r="L363" s="47"/>
      <c r="M363" s="237"/>
      <c r="N363" s="238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19" t="s">
        <v>160</v>
      </c>
      <c r="AU363" s="19" t="s">
        <v>90</v>
      </c>
    </row>
    <row r="364" s="13" customFormat="1">
      <c r="A364" s="13"/>
      <c r="B364" s="239"/>
      <c r="C364" s="240"/>
      <c r="D364" s="235" t="s">
        <v>162</v>
      </c>
      <c r="E364" s="241" t="s">
        <v>35</v>
      </c>
      <c r="F364" s="242" t="s">
        <v>417</v>
      </c>
      <c r="G364" s="240"/>
      <c r="H364" s="243">
        <v>273.66500000000002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162</v>
      </c>
      <c r="AU364" s="249" t="s">
        <v>90</v>
      </c>
      <c r="AV364" s="13" t="s">
        <v>90</v>
      </c>
      <c r="AW364" s="13" t="s">
        <v>41</v>
      </c>
      <c r="AX364" s="13" t="s">
        <v>88</v>
      </c>
      <c r="AY364" s="249" t="s">
        <v>151</v>
      </c>
    </row>
    <row r="365" s="2" customFormat="1" ht="16.5" customHeight="1">
      <c r="A365" s="41"/>
      <c r="B365" s="42"/>
      <c r="C365" s="222" t="s">
        <v>418</v>
      </c>
      <c r="D365" s="222" t="s">
        <v>153</v>
      </c>
      <c r="E365" s="223" t="s">
        <v>419</v>
      </c>
      <c r="F365" s="224" t="s">
        <v>420</v>
      </c>
      <c r="G365" s="225" t="s">
        <v>255</v>
      </c>
      <c r="H365" s="226">
        <v>751.43700000000001</v>
      </c>
      <c r="I365" s="227"/>
      <c r="J365" s="228">
        <f>ROUND(I365*H365,2)</f>
        <v>0</v>
      </c>
      <c r="K365" s="224" t="s">
        <v>157</v>
      </c>
      <c r="L365" s="47"/>
      <c r="M365" s="229" t="s">
        <v>35</v>
      </c>
      <c r="N365" s="230" t="s">
        <v>51</v>
      </c>
      <c r="O365" s="87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33" t="s">
        <v>158</v>
      </c>
      <c r="AT365" s="233" t="s">
        <v>153</v>
      </c>
      <c r="AU365" s="233" t="s">
        <v>90</v>
      </c>
      <c r="AY365" s="19" t="s">
        <v>151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9" t="s">
        <v>88</v>
      </c>
      <c r="BK365" s="234">
        <f>ROUND(I365*H365,2)</f>
        <v>0</v>
      </c>
      <c r="BL365" s="19" t="s">
        <v>158</v>
      </c>
      <c r="BM365" s="233" t="s">
        <v>421</v>
      </c>
    </row>
    <row r="366" s="2" customFormat="1">
      <c r="A366" s="41"/>
      <c r="B366" s="42"/>
      <c r="C366" s="43"/>
      <c r="D366" s="235" t="s">
        <v>160</v>
      </c>
      <c r="E366" s="43"/>
      <c r="F366" s="236" t="s">
        <v>422</v>
      </c>
      <c r="G366" s="43"/>
      <c r="H366" s="43"/>
      <c r="I366" s="140"/>
      <c r="J366" s="43"/>
      <c r="K366" s="43"/>
      <c r="L366" s="47"/>
      <c r="M366" s="237"/>
      <c r="N366" s="238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19" t="s">
        <v>160</v>
      </c>
      <c r="AU366" s="19" t="s">
        <v>90</v>
      </c>
    </row>
    <row r="367" s="13" customFormat="1">
      <c r="A367" s="13"/>
      <c r="B367" s="239"/>
      <c r="C367" s="240"/>
      <c r="D367" s="235" t="s">
        <v>162</v>
      </c>
      <c r="E367" s="241" t="s">
        <v>35</v>
      </c>
      <c r="F367" s="242" t="s">
        <v>410</v>
      </c>
      <c r="G367" s="240"/>
      <c r="H367" s="243">
        <v>751.43700000000001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162</v>
      </c>
      <c r="AU367" s="249" t="s">
        <v>90</v>
      </c>
      <c r="AV367" s="13" t="s">
        <v>90</v>
      </c>
      <c r="AW367" s="13" t="s">
        <v>41</v>
      </c>
      <c r="AX367" s="13" t="s">
        <v>88</v>
      </c>
      <c r="AY367" s="249" t="s">
        <v>151</v>
      </c>
    </row>
    <row r="368" s="2" customFormat="1" ht="24" customHeight="1">
      <c r="A368" s="41"/>
      <c r="B368" s="42"/>
      <c r="C368" s="222" t="s">
        <v>423</v>
      </c>
      <c r="D368" s="222" t="s">
        <v>153</v>
      </c>
      <c r="E368" s="223" t="s">
        <v>424</v>
      </c>
      <c r="F368" s="224" t="s">
        <v>425</v>
      </c>
      <c r="G368" s="225" t="s">
        <v>426</v>
      </c>
      <c r="H368" s="226">
        <v>859.99000000000001</v>
      </c>
      <c r="I368" s="227"/>
      <c r="J368" s="228">
        <f>ROUND(I368*H368,2)</f>
        <v>0</v>
      </c>
      <c r="K368" s="224" t="s">
        <v>157</v>
      </c>
      <c r="L368" s="47"/>
      <c r="M368" s="229" t="s">
        <v>35</v>
      </c>
      <c r="N368" s="230" t="s">
        <v>51</v>
      </c>
      <c r="O368" s="87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33" t="s">
        <v>158</v>
      </c>
      <c r="AT368" s="233" t="s">
        <v>153</v>
      </c>
      <c r="AU368" s="233" t="s">
        <v>90</v>
      </c>
      <c r="AY368" s="19" t="s">
        <v>151</v>
      </c>
      <c r="BE368" s="234">
        <f>IF(N368="základní",J368,0)</f>
        <v>0</v>
      </c>
      <c r="BF368" s="234">
        <f>IF(N368="snížená",J368,0)</f>
        <v>0</v>
      </c>
      <c r="BG368" s="234">
        <f>IF(N368="zákl. přenesená",J368,0)</f>
        <v>0</v>
      </c>
      <c r="BH368" s="234">
        <f>IF(N368="sníž. přenesená",J368,0)</f>
        <v>0</v>
      </c>
      <c r="BI368" s="234">
        <f>IF(N368="nulová",J368,0)</f>
        <v>0</v>
      </c>
      <c r="BJ368" s="19" t="s">
        <v>88</v>
      </c>
      <c r="BK368" s="234">
        <f>ROUND(I368*H368,2)</f>
        <v>0</v>
      </c>
      <c r="BL368" s="19" t="s">
        <v>158</v>
      </c>
      <c r="BM368" s="233" t="s">
        <v>427</v>
      </c>
    </row>
    <row r="369" s="2" customFormat="1">
      <c r="A369" s="41"/>
      <c r="B369" s="42"/>
      <c r="C369" s="43"/>
      <c r="D369" s="235" t="s">
        <v>160</v>
      </c>
      <c r="E369" s="43"/>
      <c r="F369" s="236" t="s">
        <v>428</v>
      </c>
      <c r="G369" s="43"/>
      <c r="H369" s="43"/>
      <c r="I369" s="140"/>
      <c r="J369" s="43"/>
      <c r="K369" s="43"/>
      <c r="L369" s="47"/>
      <c r="M369" s="237"/>
      <c r="N369" s="238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19" t="s">
        <v>160</v>
      </c>
      <c r="AU369" s="19" t="s">
        <v>90</v>
      </c>
    </row>
    <row r="370" s="13" customFormat="1">
      <c r="A370" s="13"/>
      <c r="B370" s="239"/>
      <c r="C370" s="240"/>
      <c r="D370" s="235" t="s">
        <v>162</v>
      </c>
      <c r="E370" s="241" t="s">
        <v>35</v>
      </c>
      <c r="F370" s="242" t="s">
        <v>410</v>
      </c>
      <c r="G370" s="240"/>
      <c r="H370" s="243">
        <v>751.43700000000001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162</v>
      </c>
      <c r="AU370" s="249" t="s">
        <v>90</v>
      </c>
      <c r="AV370" s="13" t="s">
        <v>90</v>
      </c>
      <c r="AW370" s="13" t="s">
        <v>41</v>
      </c>
      <c r="AX370" s="13" t="s">
        <v>80</v>
      </c>
      <c r="AY370" s="249" t="s">
        <v>151</v>
      </c>
    </row>
    <row r="371" s="13" customFormat="1">
      <c r="A371" s="13"/>
      <c r="B371" s="239"/>
      <c r="C371" s="240"/>
      <c r="D371" s="235" t="s">
        <v>162</v>
      </c>
      <c r="E371" s="241" t="s">
        <v>35</v>
      </c>
      <c r="F371" s="242" t="s">
        <v>411</v>
      </c>
      <c r="G371" s="240"/>
      <c r="H371" s="243">
        <v>-273.66500000000002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162</v>
      </c>
      <c r="AU371" s="249" t="s">
        <v>90</v>
      </c>
      <c r="AV371" s="13" t="s">
        <v>90</v>
      </c>
      <c r="AW371" s="13" t="s">
        <v>41</v>
      </c>
      <c r="AX371" s="13" t="s">
        <v>80</v>
      </c>
      <c r="AY371" s="249" t="s">
        <v>151</v>
      </c>
    </row>
    <row r="372" s="14" customFormat="1">
      <c r="A372" s="14"/>
      <c r="B372" s="250"/>
      <c r="C372" s="251"/>
      <c r="D372" s="235" t="s">
        <v>162</v>
      </c>
      <c r="E372" s="252" t="s">
        <v>35</v>
      </c>
      <c r="F372" s="253" t="s">
        <v>177</v>
      </c>
      <c r="G372" s="251"/>
      <c r="H372" s="254">
        <v>477.77199999999999</v>
      </c>
      <c r="I372" s="255"/>
      <c r="J372" s="251"/>
      <c r="K372" s="251"/>
      <c r="L372" s="256"/>
      <c r="M372" s="257"/>
      <c r="N372" s="258"/>
      <c r="O372" s="258"/>
      <c r="P372" s="258"/>
      <c r="Q372" s="258"/>
      <c r="R372" s="258"/>
      <c r="S372" s="258"/>
      <c r="T372" s="25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0" t="s">
        <v>162</v>
      </c>
      <c r="AU372" s="260" t="s">
        <v>90</v>
      </c>
      <c r="AV372" s="14" t="s">
        <v>158</v>
      </c>
      <c r="AW372" s="14" t="s">
        <v>41</v>
      </c>
      <c r="AX372" s="14" t="s">
        <v>88</v>
      </c>
      <c r="AY372" s="260" t="s">
        <v>151</v>
      </c>
    </row>
    <row r="373" s="13" customFormat="1">
      <c r="A373" s="13"/>
      <c r="B373" s="239"/>
      <c r="C373" s="240"/>
      <c r="D373" s="235" t="s">
        <v>162</v>
      </c>
      <c r="E373" s="240"/>
      <c r="F373" s="242" t="s">
        <v>429</v>
      </c>
      <c r="G373" s="240"/>
      <c r="H373" s="243">
        <v>859.99000000000001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162</v>
      </c>
      <c r="AU373" s="249" t="s">
        <v>90</v>
      </c>
      <c r="AV373" s="13" t="s">
        <v>90</v>
      </c>
      <c r="AW373" s="13" t="s">
        <v>4</v>
      </c>
      <c r="AX373" s="13" t="s">
        <v>88</v>
      </c>
      <c r="AY373" s="249" t="s">
        <v>151</v>
      </c>
    </row>
    <row r="374" s="2" customFormat="1" ht="24" customHeight="1">
      <c r="A374" s="41"/>
      <c r="B374" s="42"/>
      <c r="C374" s="222" t="s">
        <v>430</v>
      </c>
      <c r="D374" s="222" t="s">
        <v>153</v>
      </c>
      <c r="E374" s="223" t="s">
        <v>431</v>
      </c>
      <c r="F374" s="224" t="s">
        <v>432</v>
      </c>
      <c r="G374" s="225" t="s">
        <v>255</v>
      </c>
      <c r="H374" s="226">
        <v>547.33000000000004</v>
      </c>
      <c r="I374" s="227"/>
      <c r="J374" s="228">
        <f>ROUND(I374*H374,2)</f>
        <v>0</v>
      </c>
      <c r="K374" s="224" t="s">
        <v>157</v>
      </c>
      <c r="L374" s="47"/>
      <c r="M374" s="229" t="s">
        <v>35</v>
      </c>
      <c r="N374" s="230" t="s">
        <v>51</v>
      </c>
      <c r="O374" s="87"/>
      <c r="P374" s="231">
        <f>O374*H374</f>
        <v>0</v>
      </c>
      <c r="Q374" s="231">
        <v>0</v>
      </c>
      <c r="R374" s="231">
        <f>Q374*H374</f>
        <v>0</v>
      </c>
      <c r="S374" s="231">
        <v>0</v>
      </c>
      <c r="T374" s="232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33" t="s">
        <v>158</v>
      </c>
      <c r="AT374" s="233" t="s">
        <v>153</v>
      </c>
      <c r="AU374" s="233" t="s">
        <v>90</v>
      </c>
      <c r="AY374" s="19" t="s">
        <v>151</v>
      </c>
      <c r="BE374" s="234">
        <f>IF(N374="základní",J374,0)</f>
        <v>0</v>
      </c>
      <c r="BF374" s="234">
        <f>IF(N374="snížená",J374,0)</f>
        <v>0</v>
      </c>
      <c r="BG374" s="234">
        <f>IF(N374="zákl. přenesená",J374,0)</f>
        <v>0</v>
      </c>
      <c r="BH374" s="234">
        <f>IF(N374="sníž. přenesená",J374,0)</f>
        <v>0</v>
      </c>
      <c r="BI374" s="234">
        <f>IF(N374="nulová",J374,0)</f>
        <v>0</v>
      </c>
      <c r="BJ374" s="19" t="s">
        <v>88</v>
      </c>
      <c r="BK374" s="234">
        <f>ROUND(I374*H374,2)</f>
        <v>0</v>
      </c>
      <c r="BL374" s="19" t="s">
        <v>158</v>
      </c>
      <c r="BM374" s="233" t="s">
        <v>433</v>
      </c>
    </row>
    <row r="375" s="2" customFormat="1">
      <c r="A375" s="41"/>
      <c r="B375" s="42"/>
      <c r="C375" s="43"/>
      <c r="D375" s="235" t="s">
        <v>160</v>
      </c>
      <c r="E375" s="43"/>
      <c r="F375" s="236" t="s">
        <v>434</v>
      </c>
      <c r="G375" s="43"/>
      <c r="H375" s="43"/>
      <c r="I375" s="140"/>
      <c r="J375" s="43"/>
      <c r="K375" s="43"/>
      <c r="L375" s="47"/>
      <c r="M375" s="237"/>
      <c r="N375" s="238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160</v>
      </c>
      <c r="AU375" s="19" t="s">
        <v>90</v>
      </c>
    </row>
    <row r="376" s="13" customFormat="1">
      <c r="A376" s="13"/>
      <c r="B376" s="239"/>
      <c r="C376" s="240"/>
      <c r="D376" s="235" t="s">
        <v>162</v>
      </c>
      <c r="E376" s="241" t="s">
        <v>35</v>
      </c>
      <c r="F376" s="242" t="s">
        <v>435</v>
      </c>
      <c r="G376" s="240"/>
      <c r="H376" s="243">
        <v>495.971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162</v>
      </c>
      <c r="AU376" s="249" t="s">
        <v>90</v>
      </c>
      <c r="AV376" s="13" t="s">
        <v>90</v>
      </c>
      <c r="AW376" s="13" t="s">
        <v>41</v>
      </c>
      <c r="AX376" s="13" t="s">
        <v>80</v>
      </c>
      <c r="AY376" s="249" t="s">
        <v>151</v>
      </c>
    </row>
    <row r="377" s="13" customFormat="1">
      <c r="A377" s="13"/>
      <c r="B377" s="239"/>
      <c r="C377" s="240"/>
      <c r="D377" s="235" t="s">
        <v>162</v>
      </c>
      <c r="E377" s="241" t="s">
        <v>35</v>
      </c>
      <c r="F377" s="242" t="s">
        <v>436</v>
      </c>
      <c r="G377" s="240"/>
      <c r="H377" s="243">
        <v>64.471999999999994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162</v>
      </c>
      <c r="AU377" s="249" t="s">
        <v>90</v>
      </c>
      <c r="AV377" s="13" t="s">
        <v>90</v>
      </c>
      <c r="AW377" s="13" t="s">
        <v>41</v>
      </c>
      <c r="AX377" s="13" t="s">
        <v>80</v>
      </c>
      <c r="AY377" s="249" t="s">
        <v>151</v>
      </c>
    </row>
    <row r="378" s="16" customFormat="1">
      <c r="A378" s="16"/>
      <c r="B378" s="271"/>
      <c r="C378" s="272"/>
      <c r="D378" s="235" t="s">
        <v>162</v>
      </c>
      <c r="E378" s="273" t="s">
        <v>35</v>
      </c>
      <c r="F378" s="274" t="s">
        <v>437</v>
      </c>
      <c r="G378" s="272"/>
      <c r="H378" s="275">
        <v>560.44299999999998</v>
      </c>
      <c r="I378" s="276"/>
      <c r="J378" s="272"/>
      <c r="K378" s="272"/>
      <c r="L378" s="277"/>
      <c r="M378" s="278"/>
      <c r="N378" s="279"/>
      <c r="O378" s="279"/>
      <c r="P378" s="279"/>
      <c r="Q378" s="279"/>
      <c r="R378" s="279"/>
      <c r="S378" s="279"/>
      <c r="T378" s="280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81" t="s">
        <v>162</v>
      </c>
      <c r="AU378" s="281" t="s">
        <v>90</v>
      </c>
      <c r="AV378" s="16" t="s">
        <v>195</v>
      </c>
      <c r="AW378" s="16" t="s">
        <v>41</v>
      </c>
      <c r="AX378" s="16" t="s">
        <v>80</v>
      </c>
      <c r="AY378" s="281" t="s">
        <v>151</v>
      </c>
    </row>
    <row r="379" s="15" customFormat="1">
      <c r="A379" s="15"/>
      <c r="B379" s="261"/>
      <c r="C379" s="262"/>
      <c r="D379" s="235" t="s">
        <v>162</v>
      </c>
      <c r="E379" s="263" t="s">
        <v>35</v>
      </c>
      <c r="F379" s="264" t="s">
        <v>438</v>
      </c>
      <c r="G379" s="262"/>
      <c r="H379" s="263" t="s">
        <v>35</v>
      </c>
      <c r="I379" s="265"/>
      <c r="J379" s="262"/>
      <c r="K379" s="262"/>
      <c r="L379" s="266"/>
      <c r="M379" s="267"/>
      <c r="N379" s="268"/>
      <c r="O379" s="268"/>
      <c r="P379" s="268"/>
      <c r="Q379" s="268"/>
      <c r="R379" s="268"/>
      <c r="S379" s="268"/>
      <c r="T379" s="269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0" t="s">
        <v>162</v>
      </c>
      <c r="AU379" s="270" t="s">
        <v>90</v>
      </c>
      <c r="AV379" s="15" t="s">
        <v>88</v>
      </c>
      <c r="AW379" s="15" t="s">
        <v>41</v>
      </c>
      <c r="AX379" s="15" t="s">
        <v>80</v>
      </c>
      <c r="AY379" s="270" t="s">
        <v>151</v>
      </c>
    </row>
    <row r="380" s="13" customFormat="1">
      <c r="A380" s="13"/>
      <c r="B380" s="239"/>
      <c r="C380" s="240"/>
      <c r="D380" s="235" t="s">
        <v>162</v>
      </c>
      <c r="E380" s="241" t="s">
        <v>35</v>
      </c>
      <c r="F380" s="242" t="s">
        <v>439</v>
      </c>
      <c r="G380" s="240"/>
      <c r="H380" s="243">
        <v>-0.47099999999999997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162</v>
      </c>
      <c r="AU380" s="249" t="s">
        <v>90</v>
      </c>
      <c r="AV380" s="13" t="s">
        <v>90</v>
      </c>
      <c r="AW380" s="13" t="s">
        <v>41</v>
      </c>
      <c r="AX380" s="13" t="s">
        <v>80</v>
      </c>
      <c r="AY380" s="249" t="s">
        <v>151</v>
      </c>
    </row>
    <row r="381" s="13" customFormat="1">
      <c r="A381" s="13"/>
      <c r="B381" s="239"/>
      <c r="C381" s="240"/>
      <c r="D381" s="235" t="s">
        <v>162</v>
      </c>
      <c r="E381" s="241" t="s">
        <v>35</v>
      </c>
      <c r="F381" s="242" t="s">
        <v>440</v>
      </c>
      <c r="G381" s="240"/>
      <c r="H381" s="243">
        <v>-0.61599999999999999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162</v>
      </c>
      <c r="AU381" s="249" t="s">
        <v>90</v>
      </c>
      <c r="AV381" s="13" t="s">
        <v>90</v>
      </c>
      <c r="AW381" s="13" t="s">
        <v>41</v>
      </c>
      <c r="AX381" s="13" t="s">
        <v>80</v>
      </c>
      <c r="AY381" s="249" t="s">
        <v>151</v>
      </c>
    </row>
    <row r="382" s="13" customFormat="1">
      <c r="A382" s="13"/>
      <c r="B382" s="239"/>
      <c r="C382" s="240"/>
      <c r="D382" s="235" t="s">
        <v>162</v>
      </c>
      <c r="E382" s="241" t="s">
        <v>35</v>
      </c>
      <c r="F382" s="242" t="s">
        <v>441</v>
      </c>
      <c r="G382" s="240"/>
      <c r="H382" s="243">
        <v>-1.171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162</v>
      </c>
      <c r="AU382" s="249" t="s">
        <v>90</v>
      </c>
      <c r="AV382" s="13" t="s">
        <v>90</v>
      </c>
      <c r="AW382" s="13" t="s">
        <v>41</v>
      </c>
      <c r="AX382" s="13" t="s">
        <v>80</v>
      </c>
      <c r="AY382" s="249" t="s">
        <v>151</v>
      </c>
    </row>
    <row r="383" s="13" customFormat="1">
      <c r="A383" s="13"/>
      <c r="B383" s="239"/>
      <c r="C383" s="240"/>
      <c r="D383" s="235" t="s">
        <v>162</v>
      </c>
      <c r="E383" s="241" t="s">
        <v>35</v>
      </c>
      <c r="F383" s="242" t="s">
        <v>442</v>
      </c>
      <c r="G383" s="240"/>
      <c r="H383" s="243">
        <v>-2.4390000000000001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162</v>
      </c>
      <c r="AU383" s="249" t="s">
        <v>90</v>
      </c>
      <c r="AV383" s="13" t="s">
        <v>90</v>
      </c>
      <c r="AW383" s="13" t="s">
        <v>41</v>
      </c>
      <c r="AX383" s="13" t="s">
        <v>80</v>
      </c>
      <c r="AY383" s="249" t="s">
        <v>151</v>
      </c>
    </row>
    <row r="384" s="13" customFormat="1">
      <c r="A384" s="13"/>
      <c r="B384" s="239"/>
      <c r="C384" s="240"/>
      <c r="D384" s="235" t="s">
        <v>162</v>
      </c>
      <c r="E384" s="241" t="s">
        <v>35</v>
      </c>
      <c r="F384" s="242" t="s">
        <v>443</v>
      </c>
      <c r="G384" s="240"/>
      <c r="H384" s="243">
        <v>-3.0310000000000001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162</v>
      </c>
      <c r="AU384" s="249" t="s">
        <v>90</v>
      </c>
      <c r="AV384" s="13" t="s">
        <v>90</v>
      </c>
      <c r="AW384" s="13" t="s">
        <v>41</v>
      </c>
      <c r="AX384" s="13" t="s">
        <v>80</v>
      </c>
      <c r="AY384" s="249" t="s">
        <v>151</v>
      </c>
    </row>
    <row r="385" s="13" customFormat="1">
      <c r="A385" s="13"/>
      <c r="B385" s="239"/>
      <c r="C385" s="240"/>
      <c r="D385" s="235" t="s">
        <v>162</v>
      </c>
      <c r="E385" s="241" t="s">
        <v>35</v>
      </c>
      <c r="F385" s="242" t="s">
        <v>444</v>
      </c>
      <c r="G385" s="240"/>
      <c r="H385" s="243">
        <v>-1.9319999999999999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162</v>
      </c>
      <c r="AU385" s="249" t="s">
        <v>90</v>
      </c>
      <c r="AV385" s="13" t="s">
        <v>90</v>
      </c>
      <c r="AW385" s="13" t="s">
        <v>41</v>
      </c>
      <c r="AX385" s="13" t="s">
        <v>80</v>
      </c>
      <c r="AY385" s="249" t="s">
        <v>151</v>
      </c>
    </row>
    <row r="386" s="13" customFormat="1">
      <c r="A386" s="13"/>
      <c r="B386" s="239"/>
      <c r="C386" s="240"/>
      <c r="D386" s="235" t="s">
        <v>162</v>
      </c>
      <c r="E386" s="241" t="s">
        <v>35</v>
      </c>
      <c r="F386" s="242" t="s">
        <v>445</v>
      </c>
      <c r="G386" s="240"/>
      <c r="H386" s="243">
        <v>-1.014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162</v>
      </c>
      <c r="AU386" s="249" t="s">
        <v>90</v>
      </c>
      <c r="AV386" s="13" t="s">
        <v>90</v>
      </c>
      <c r="AW386" s="13" t="s">
        <v>41</v>
      </c>
      <c r="AX386" s="13" t="s">
        <v>80</v>
      </c>
      <c r="AY386" s="249" t="s">
        <v>151</v>
      </c>
    </row>
    <row r="387" s="13" customFormat="1">
      <c r="A387" s="13"/>
      <c r="B387" s="239"/>
      <c r="C387" s="240"/>
      <c r="D387" s="235" t="s">
        <v>162</v>
      </c>
      <c r="E387" s="241" t="s">
        <v>35</v>
      </c>
      <c r="F387" s="242" t="s">
        <v>446</v>
      </c>
      <c r="G387" s="240"/>
      <c r="H387" s="243">
        <v>-2.4390000000000001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162</v>
      </c>
      <c r="AU387" s="249" t="s">
        <v>90</v>
      </c>
      <c r="AV387" s="13" t="s">
        <v>90</v>
      </c>
      <c r="AW387" s="13" t="s">
        <v>41</v>
      </c>
      <c r="AX387" s="13" t="s">
        <v>80</v>
      </c>
      <c r="AY387" s="249" t="s">
        <v>151</v>
      </c>
    </row>
    <row r="388" s="16" customFormat="1">
      <c r="A388" s="16"/>
      <c r="B388" s="271"/>
      <c r="C388" s="272"/>
      <c r="D388" s="235" t="s">
        <v>162</v>
      </c>
      <c r="E388" s="273" t="s">
        <v>447</v>
      </c>
      <c r="F388" s="274" t="s">
        <v>437</v>
      </c>
      <c r="G388" s="272"/>
      <c r="H388" s="275">
        <v>-13.113</v>
      </c>
      <c r="I388" s="276"/>
      <c r="J388" s="272"/>
      <c r="K388" s="272"/>
      <c r="L388" s="277"/>
      <c r="M388" s="278"/>
      <c r="N388" s="279"/>
      <c r="O388" s="279"/>
      <c r="P388" s="279"/>
      <c r="Q388" s="279"/>
      <c r="R388" s="279"/>
      <c r="S388" s="279"/>
      <c r="T388" s="280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81" t="s">
        <v>162</v>
      </c>
      <c r="AU388" s="281" t="s">
        <v>90</v>
      </c>
      <c r="AV388" s="16" t="s">
        <v>195</v>
      </c>
      <c r="AW388" s="16" t="s">
        <v>41</v>
      </c>
      <c r="AX388" s="16" t="s">
        <v>80</v>
      </c>
      <c r="AY388" s="281" t="s">
        <v>151</v>
      </c>
    </row>
    <row r="389" s="14" customFormat="1">
      <c r="A389" s="14"/>
      <c r="B389" s="250"/>
      <c r="C389" s="251"/>
      <c r="D389" s="235" t="s">
        <v>162</v>
      </c>
      <c r="E389" s="252" t="s">
        <v>118</v>
      </c>
      <c r="F389" s="253" t="s">
        <v>177</v>
      </c>
      <c r="G389" s="251"/>
      <c r="H389" s="254">
        <v>547.33000000000004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162</v>
      </c>
      <c r="AU389" s="260" t="s">
        <v>90</v>
      </c>
      <c r="AV389" s="14" t="s">
        <v>158</v>
      </c>
      <c r="AW389" s="14" t="s">
        <v>41</v>
      </c>
      <c r="AX389" s="14" t="s">
        <v>88</v>
      </c>
      <c r="AY389" s="260" t="s">
        <v>151</v>
      </c>
    </row>
    <row r="390" s="2" customFormat="1" ht="16.5" customHeight="1">
      <c r="A390" s="41"/>
      <c r="B390" s="42"/>
      <c r="C390" s="282" t="s">
        <v>448</v>
      </c>
      <c r="D390" s="282" t="s">
        <v>449</v>
      </c>
      <c r="E390" s="283" t="s">
        <v>450</v>
      </c>
      <c r="F390" s="284" t="s">
        <v>451</v>
      </c>
      <c r="G390" s="285" t="s">
        <v>426</v>
      </c>
      <c r="H390" s="286">
        <v>1094.6600000000001</v>
      </c>
      <c r="I390" s="287"/>
      <c r="J390" s="288">
        <f>ROUND(I390*H390,2)</f>
        <v>0</v>
      </c>
      <c r="K390" s="284" t="s">
        <v>157</v>
      </c>
      <c r="L390" s="289"/>
      <c r="M390" s="290" t="s">
        <v>35</v>
      </c>
      <c r="N390" s="291" t="s">
        <v>51</v>
      </c>
      <c r="O390" s="87"/>
      <c r="P390" s="231">
        <f>O390*H390</f>
        <v>0</v>
      </c>
      <c r="Q390" s="231">
        <v>1</v>
      </c>
      <c r="R390" s="231">
        <f>Q390*H390</f>
        <v>1094.6600000000001</v>
      </c>
      <c r="S390" s="231">
        <v>0</v>
      </c>
      <c r="T390" s="232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33" t="s">
        <v>107</v>
      </c>
      <c r="AT390" s="233" t="s">
        <v>449</v>
      </c>
      <c r="AU390" s="233" t="s">
        <v>90</v>
      </c>
      <c r="AY390" s="19" t="s">
        <v>151</v>
      </c>
      <c r="BE390" s="234">
        <f>IF(N390="základní",J390,0)</f>
        <v>0</v>
      </c>
      <c r="BF390" s="234">
        <f>IF(N390="snížená",J390,0)</f>
        <v>0</v>
      </c>
      <c r="BG390" s="234">
        <f>IF(N390="zákl. přenesená",J390,0)</f>
        <v>0</v>
      </c>
      <c r="BH390" s="234">
        <f>IF(N390="sníž. přenesená",J390,0)</f>
        <v>0</v>
      </c>
      <c r="BI390" s="234">
        <f>IF(N390="nulová",J390,0)</f>
        <v>0</v>
      </c>
      <c r="BJ390" s="19" t="s">
        <v>88</v>
      </c>
      <c r="BK390" s="234">
        <f>ROUND(I390*H390,2)</f>
        <v>0</v>
      </c>
      <c r="BL390" s="19" t="s">
        <v>158</v>
      </c>
      <c r="BM390" s="233" t="s">
        <v>452</v>
      </c>
    </row>
    <row r="391" s="13" customFormat="1">
      <c r="A391" s="13"/>
      <c r="B391" s="239"/>
      <c r="C391" s="240"/>
      <c r="D391" s="235" t="s">
        <v>162</v>
      </c>
      <c r="E391" s="241" t="s">
        <v>35</v>
      </c>
      <c r="F391" s="242" t="s">
        <v>118</v>
      </c>
      <c r="G391" s="240"/>
      <c r="H391" s="243">
        <v>547.33000000000004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162</v>
      </c>
      <c r="AU391" s="249" t="s">
        <v>90</v>
      </c>
      <c r="AV391" s="13" t="s">
        <v>90</v>
      </c>
      <c r="AW391" s="13" t="s">
        <v>41</v>
      </c>
      <c r="AX391" s="13" t="s">
        <v>88</v>
      </c>
      <c r="AY391" s="249" t="s">
        <v>151</v>
      </c>
    </row>
    <row r="392" s="13" customFormat="1">
      <c r="A392" s="13"/>
      <c r="B392" s="239"/>
      <c r="C392" s="240"/>
      <c r="D392" s="235" t="s">
        <v>162</v>
      </c>
      <c r="E392" s="240"/>
      <c r="F392" s="242" t="s">
        <v>453</v>
      </c>
      <c r="G392" s="240"/>
      <c r="H392" s="243">
        <v>1094.6600000000001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162</v>
      </c>
      <c r="AU392" s="249" t="s">
        <v>90</v>
      </c>
      <c r="AV392" s="13" t="s">
        <v>90</v>
      </c>
      <c r="AW392" s="13" t="s">
        <v>4</v>
      </c>
      <c r="AX392" s="13" t="s">
        <v>88</v>
      </c>
      <c r="AY392" s="249" t="s">
        <v>151</v>
      </c>
    </row>
    <row r="393" s="2" customFormat="1" ht="24" customHeight="1">
      <c r="A393" s="41"/>
      <c r="B393" s="42"/>
      <c r="C393" s="222" t="s">
        <v>454</v>
      </c>
      <c r="D393" s="222" t="s">
        <v>153</v>
      </c>
      <c r="E393" s="223" t="s">
        <v>455</v>
      </c>
      <c r="F393" s="224" t="s">
        <v>456</v>
      </c>
      <c r="G393" s="225" t="s">
        <v>255</v>
      </c>
      <c r="H393" s="226">
        <v>212.96100000000001</v>
      </c>
      <c r="I393" s="227"/>
      <c r="J393" s="228">
        <f>ROUND(I393*H393,2)</f>
        <v>0</v>
      </c>
      <c r="K393" s="224" t="s">
        <v>157</v>
      </c>
      <c r="L393" s="47"/>
      <c r="M393" s="229" t="s">
        <v>35</v>
      </c>
      <c r="N393" s="230" t="s">
        <v>51</v>
      </c>
      <c r="O393" s="87"/>
      <c r="P393" s="231">
        <f>O393*H393</f>
        <v>0</v>
      </c>
      <c r="Q393" s="231">
        <v>0</v>
      </c>
      <c r="R393" s="231">
        <f>Q393*H393</f>
        <v>0</v>
      </c>
      <c r="S393" s="231">
        <v>0</v>
      </c>
      <c r="T393" s="232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33" t="s">
        <v>158</v>
      </c>
      <c r="AT393" s="233" t="s">
        <v>153</v>
      </c>
      <c r="AU393" s="233" t="s">
        <v>90</v>
      </c>
      <c r="AY393" s="19" t="s">
        <v>151</v>
      </c>
      <c r="BE393" s="234">
        <f>IF(N393="základní",J393,0)</f>
        <v>0</v>
      </c>
      <c r="BF393" s="234">
        <f>IF(N393="snížená",J393,0)</f>
        <v>0</v>
      </c>
      <c r="BG393" s="234">
        <f>IF(N393="zákl. přenesená",J393,0)</f>
        <v>0</v>
      </c>
      <c r="BH393" s="234">
        <f>IF(N393="sníž. přenesená",J393,0)</f>
        <v>0</v>
      </c>
      <c r="BI393" s="234">
        <f>IF(N393="nulová",J393,0)</f>
        <v>0</v>
      </c>
      <c r="BJ393" s="19" t="s">
        <v>88</v>
      </c>
      <c r="BK393" s="234">
        <f>ROUND(I393*H393,2)</f>
        <v>0</v>
      </c>
      <c r="BL393" s="19" t="s">
        <v>158</v>
      </c>
      <c r="BM393" s="233" t="s">
        <v>457</v>
      </c>
    </row>
    <row r="394" s="2" customFormat="1">
      <c r="A394" s="41"/>
      <c r="B394" s="42"/>
      <c r="C394" s="43"/>
      <c r="D394" s="235" t="s">
        <v>160</v>
      </c>
      <c r="E394" s="43"/>
      <c r="F394" s="236" t="s">
        <v>458</v>
      </c>
      <c r="G394" s="43"/>
      <c r="H394" s="43"/>
      <c r="I394" s="140"/>
      <c r="J394" s="43"/>
      <c r="K394" s="43"/>
      <c r="L394" s="47"/>
      <c r="M394" s="237"/>
      <c r="N394" s="238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160</v>
      </c>
      <c r="AU394" s="19" t="s">
        <v>90</v>
      </c>
    </row>
    <row r="395" s="15" customFormat="1">
      <c r="A395" s="15"/>
      <c r="B395" s="261"/>
      <c r="C395" s="262"/>
      <c r="D395" s="235" t="s">
        <v>162</v>
      </c>
      <c r="E395" s="263" t="s">
        <v>35</v>
      </c>
      <c r="F395" s="264" t="s">
        <v>279</v>
      </c>
      <c r="G395" s="262"/>
      <c r="H395" s="263" t="s">
        <v>35</v>
      </c>
      <c r="I395" s="265"/>
      <c r="J395" s="262"/>
      <c r="K395" s="262"/>
      <c r="L395" s="266"/>
      <c r="M395" s="267"/>
      <c r="N395" s="268"/>
      <c r="O395" s="268"/>
      <c r="P395" s="268"/>
      <c r="Q395" s="268"/>
      <c r="R395" s="268"/>
      <c r="S395" s="268"/>
      <c r="T395" s="269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0" t="s">
        <v>162</v>
      </c>
      <c r="AU395" s="270" t="s">
        <v>90</v>
      </c>
      <c r="AV395" s="15" t="s">
        <v>88</v>
      </c>
      <c r="AW395" s="15" t="s">
        <v>41</v>
      </c>
      <c r="AX395" s="15" t="s">
        <v>80</v>
      </c>
      <c r="AY395" s="270" t="s">
        <v>151</v>
      </c>
    </row>
    <row r="396" s="13" customFormat="1">
      <c r="A396" s="13"/>
      <c r="B396" s="239"/>
      <c r="C396" s="240"/>
      <c r="D396" s="235" t="s">
        <v>162</v>
      </c>
      <c r="E396" s="241" t="s">
        <v>35</v>
      </c>
      <c r="F396" s="242" t="s">
        <v>459</v>
      </c>
      <c r="G396" s="240"/>
      <c r="H396" s="243">
        <v>56.133000000000003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162</v>
      </c>
      <c r="AU396" s="249" t="s">
        <v>90</v>
      </c>
      <c r="AV396" s="13" t="s">
        <v>90</v>
      </c>
      <c r="AW396" s="13" t="s">
        <v>41</v>
      </c>
      <c r="AX396" s="13" t="s">
        <v>80</v>
      </c>
      <c r="AY396" s="249" t="s">
        <v>151</v>
      </c>
    </row>
    <row r="397" s="13" customFormat="1">
      <c r="A397" s="13"/>
      <c r="B397" s="239"/>
      <c r="C397" s="240"/>
      <c r="D397" s="235" t="s">
        <v>162</v>
      </c>
      <c r="E397" s="241" t="s">
        <v>35</v>
      </c>
      <c r="F397" s="242" t="s">
        <v>460</v>
      </c>
      <c r="G397" s="240"/>
      <c r="H397" s="243">
        <v>1.458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162</v>
      </c>
      <c r="AU397" s="249" t="s">
        <v>90</v>
      </c>
      <c r="AV397" s="13" t="s">
        <v>90</v>
      </c>
      <c r="AW397" s="13" t="s">
        <v>41</v>
      </c>
      <c r="AX397" s="13" t="s">
        <v>80</v>
      </c>
      <c r="AY397" s="249" t="s">
        <v>151</v>
      </c>
    </row>
    <row r="398" s="13" customFormat="1">
      <c r="A398" s="13"/>
      <c r="B398" s="239"/>
      <c r="C398" s="240"/>
      <c r="D398" s="235" t="s">
        <v>162</v>
      </c>
      <c r="E398" s="241" t="s">
        <v>35</v>
      </c>
      <c r="F398" s="242" t="s">
        <v>461</v>
      </c>
      <c r="G398" s="240"/>
      <c r="H398" s="243">
        <v>1.458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162</v>
      </c>
      <c r="AU398" s="249" t="s">
        <v>90</v>
      </c>
      <c r="AV398" s="13" t="s">
        <v>90</v>
      </c>
      <c r="AW398" s="13" t="s">
        <v>41</v>
      </c>
      <c r="AX398" s="13" t="s">
        <v>80</v>
      </c>
      <c r="AY398" s="249" t="s">
        <v>151</v>
      </c>
    </row>
    <row r="399" s="15" customFormat="1">
      <c r="A399" s="15"/>
      <c r="B399" s="261"/>
      <c r="C399" s="262"/>
      <c r="D399" s="235" t="s">
        <v>162</v>
      </c>
      <c r="E399" s="263" t="s">
        <v>35</v>
      </c>
      <c r="F399" s="264" t="s">
        <v>289</v>
      </c>
      <c r="G399" s="262"/>
      <c r="H399" s="263" t="s">
        <v>35</v>
      </c>
      <c r="I399" s="265"/>
      <c r="J399" s="262"/>
      <c r="K399" s="262"/>
      <c r="L399" s="266"/>
      <c r="M399" s="267"/>
      <c r="N399" s="268"/>
      <c r="O399" s="268"/>
      <c r="P399" s="268"/>
      <c r="Q399" s="268"/>
      <c r="R399" s="268"/>
      <c r="S399" s="268"/>
      <c r="T399" s="269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0" t="s">
        <v>162</v>
      </c>
      <c r="AU399" s="270" t="s">
        <v>90</v>
      </c>
      <c r="AV399" s="15" t="s">
        <v>88</v>
      </c>
      <c r="AW399" s="15" t="s">
        <v>41</v>
      </c>
      <c r="AX399" s="15" t="s">
        <v>80</v>
      </c>
      <c r="AY399" s="270" t="s">
        <v>151</v>
      </c>
    </row>
    <row r="400" s="13" customFormat="1">
      <c r="A400" s="13"/>
      <c r="B400" s="239"/>
      <c r="C400" s="240"/>
      <c r="D400" s="235" t="s">
        <v>162</v>
      </c>
      <c r="E400" s="241" t="s">
        <v>35</v>
      </c>
      <c r="F400" s="242" t="s">
        <v>462</v>
      </c>
      <c r="G400" s="240"/>
      <c r="H400" s="243">
        <v>23.611999999999998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9" t="s">
        <v>162</v>
      </c>
      <c r="AU400" s="249" t="s">
        <v>90</v>
      </c>
      <c r="AV400" s="13" t="s">
        <v>90</v>
      </c>
      <c r="AW400" s="13" t="s">
        <v>41</v>
      </c>
      <c r="AX400" s="13" t="s">
        <v>80</v>
      </c>
      <c r="AY400" s="249" t="s">
        <v>151</v>
      </c>
    </row>
    <row r="401" s="13" customFormat="1">
      <c r="A401" s="13"/>
      <c r="B401" s="239"/>
      <c r="C401" s="240"/>
      <c r="D401" s="235" t="s">
        <v>162</v>
      </c>
      <c r="E401" s="241" t="s">
        <v>35</v>
      </c>
      <c r="F401" s="242" t="s">
        <v>463</v>
      </c>
      <c r="G401" s="240"/>
      <c r="H401" s="243">
        <v>1.458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162</v>
      </c>
      <c r="AU401" s="249" t="s">
        <v>90</v>
      </c>
      <c r="AV401" s="13" t="s">
        <v>90</v>
      </c>
      <c r="AW401" s="13" t="s">
        <v>41</v>
      </c>
      <c r="AX401" s="13" t="s">
        <v>80</v>
      </c>
      <c r="AY401" s="249" t="s">
        <v>151</v>
      </c>
    </row>
    <row r="402" s="15" customFormat="1">
      <c r="A402" s="15"/>
      <c r="B402" s="261"/>
      <c r="C402" s="262"/>
      <c r="D402" s="235" t="s">
        <v>162</v>
      </c>
      <c r="E402" s="263" t="s">
        <v>35</v>
      </c>
      <c r="F402" s="264" t="s">
        <v>294</v>
      </c>
      <c r="G402" s="262"/>
      <c r="H402" s="263" t="s">
        <v>35</v>
      </c>
      <c r="I402" s="265"/>
      <c r="J402" s="262"/>
      <c r="K402" s="262"/>
      <c r="L402" s="266"/>
      <c r="M402" s="267"/>
      <c r="N402" s="268"/>
      <c r="O402" s="268"/>
      <c r="P402" s="268"/>
      <c r="Q402" s="268"/>
      <c r="R402" s="268"/>
      <c r="S402" s="268"/>
      <c r="T402" s="269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0" t="s">
        <v>162</v>
      </c>
      <c r="AU402" s="270" t="s">
        <v>90</v>
      </c>
      <c r="AV402" s="15" t="s">
        <v>88</v>
      </c>
      <c r="AW402" s="15" t="s">
        <v>41</v>
      </c>
      <c r="AX402" s="15" t="s">
        <v>80</v>
      </c>
      <c r="AY402" s="270" t="s">
        <v>151</v>
      </c>
    </row>
    <row r="403" s="13" customFormat="1">
      <c r="A403" s="13"/>
      <c r="B403" s="239"/>
      <c r="C403" s="240"/>
      <c r="D403" s="235" t="s">
        <v>162</v>
      </c>
      <c r="E403" s="241" t="s">
        <v>35</v>
      </c>
      <c r="F403" s="242" t="s">
        <v>464</v>
      </c>
      <c r="G403" s="240"/>
      <c r="H403" s="243">
        <v>50.543999999999997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162</v>
      </c>
      <c r="AU403" s="249" t="s">
        <v>90</v>
      </c>
      <c r="AV403" s="13" t="s">
        <v>90</v>
      </c>
      <c r="AW403" s="13" t="s">
        <v>41</v>
      </c>
      <c r="AX403" s="13" t="s">
        <v>80</v>
      </c>
      <c r="AY403" s="249" t="s">
        <v>151</v>
      </c>
    </row>
    <row r="404" s="13" customFormat="1">
      <c r="A404" s="13"/>
      <c r="B404" s="239"/>
      <c r="C404" s="240"/>
      <c r="D404" s="235" t="s">
        <v>162</v>
      </c>
      <c r="E404" s="241" t="s">
        <v>35</v>
      </c>
      <c r="F404" s="242" t="s">
        <v>465</v>
      </c>
      <c r="G404" s="240"/>
      <c r="H404" s="243">
        <v>1.1339999999999999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162</v>
      </c>
      <c r="AU404" s="249" t="s">
        <v>90</v>
      </c>
      <c r="AV404" s="13" t="s">
        <v>90</v>
      </c>
      <c r="AW404" s="13" t="s">
        <v>41</v>
      </c>
      <c r="AX404" s="13" t="s">
        <v>80</v>
      </c>
      <c r="AY404" s="249" t="s">
        <v>151</v>
      </c>
    </row>
    <row r="405" s="15" customFormat="1">
      <c r="A405" s="15"/>
      <c r="B405" s="261"/>
      <c r="C405" s="262"/>
      <c r="D405" s="235" t="s">
        <v>162</v>
      </c>
      <c r="E405" s="263" t="s">
        <v>35</v>
      </c>
      <c r="F405" s="264" t="s">
        <v>299</v>
      </c>
      <c r="G405" s="262"/>
      <c r="H405" s="263" t="s">
        <v>35</v>
      </c>
      <c r="I405" s="265"/>
      <c r="J405" s="262"/>
      <c r="K405" s="262"/>
      <c r="L405" s="266"/>
      <c r="M405" s="267"/>
      <c r="N405" s="268"/>
      <c r="O405" s="268"/>
      <c r="P405" s="268"/>
      <c r="Q405" s="268"/>
      <c r="R405" s="268"/>
      <c r="S405" s="268"/>
      <c r="T405" s="26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0" t="s">
        <v>162</v>
      </c>
      <c r="AU405" s="270" t="s">
        <v>90</v>
      </c>
      <c r="AV405" s="15" t="s">
        <v>88</v>
      </c>
      <c r="AW405" s="15" t="s">
        <v>41</v>
      </c>
      <c r="AX405" s="15" t="s">
        <v>80</v>
      </c>
      <c r="AY405" s="270" t="s">
        <v>151</v>
      </c>
    </row>
    <row r="406" s="13" customFormat="1">
      <c r="A406" s="13"/>
      <c r="B406" s="239"/>
      <c r="C406" s="240"/>
      <c r="D406" s="235" t="s">
        <v>162</v>
      </c>
      <c r="E406" s="241" t="s">
        <v>35</v>
      </c>
      <c r="F406" s="242" t="s">
        <v>466</v>
      </c>
      <c r="G406" s="240"/>
      <c r="H406" s="243">
        <v>40.540999999999997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162</v>
      </c>
      <c r="AU406" s="249" t="s">
        <v>90</v>
      </c>
      <c r="AV406" s="13" t="s">
        <v>90</v>
      </c>
      <c r="AW406" s="13" t="s">
        <v>41</v>
      </c>
      <c r="AX406" s="13" t="s">
        <v>80</v>
      </c>
      <c r="AY406" s="249" t="s">
        <v>151</v>
      </c>
    </row>
    <row r="407" s="13" customFormat="1">
      <c r="A407" s="13"/>
      <c r="B407" s="239"/>
      <c r="C407" s="240"/>
      <c r="D407" s="235" t="s">
        <v>162</v>
      </c>
      <c r="E407" s="241" t="s">
        <v>35</v>
      </c>
      <c r="F407" s="242" t="s">
        <v>467</v>
      </c>
      <c r="G407" s="240"/>
      <c r="H407" s="243">
        <v>1.1339999999999999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162</v>
      </c>
      <c r="AU407" s="249" t="s">
        <v>90</v>
      </c>
      <c r="AV407" s="13" t="s">
        <v>90</v>
      </c>
      <c r="AW407" s="13" t="s">
        <v>41</v>
      </c>
      <c r="AX407" s="13" t="s">
        <v>80</v>
      </c>
      <c r="AY407" s="249" t="s">
        <v>151</v>
      </c>
    </row>
    <row r="408" s="15" customFormat="1">
      <c r="A408" s="15"/>
      <c r="B408" s="261"/>
      <c r="C408" s="262"/>
      <c r="D408" s="235" t="s">
        <v>162</v>
      </c>
      <c r="E408" s="263" t="s">
        <v>35</v>
      </c>
      <c r="F408" s="264" t="s">
        <v>304</v>
      </c>
      <c r="G408" s="262"/>
      <c r="H408" s="263" t="s">
        <v>35</v>
      </c>
      <c r="I408" s="265"/>
      <c r="J408" s="262"/>
      <c r="K408" s="262"/>
      <c r="L408" s="266"/>
      <c r="M408" s="267"/>
      <c r="N408" s="268"/>
      <c r="O408" s="268"/>
      <c r="P408" s="268"/>
      <c r="Q408" s="268"/>
      <c r="R408" s="268"/>
      <c r="S408" s="268"/>
      <c r="T408" s="269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0" t="s">
        <v>162</v>
      </c>
      <c r="AU408" s="270" t="s">
        <v>90</v>
      </c>
      <c r="AV408" s="15" t="s">
        <v>88</v>
      </c>
      <c r="AW408" s="15" t="s">
        <v>41</v>
      </c>
      <c r="AX408" s="15" t="s">
        <v>80</v>
      </c>
      <c r="AY408" s="270" t="s">
        <v>151</v>
      </c>
    </row>
    <row r="409" s="13" customFormat="1">
      <c r="A409" s="13"/>
      <c r="B409" s="239"/>
      <c r="C409" s="240"/>
      <c r="D409" s="235" t="s">
        <v>162</v>
      </c>
      <c r="E409" s="241" t="s">
        <v>35</v>
      </c>
      <c r="F409" s="242" t="s">
        <v>468</v>
      </c>
      <c r="G409" s="240"/>
      <c r="H409" s="243">
        <v>52.649999999999999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162</v>
      </c>
      <c r="AU409" s="249" t="s">
        <v>90</v>
      </c>
      <c r="AV409" s="13" t="s">
        <v>90</v>
      </c>
      <c r="AW409" s="13" t="s">
        <v>41</v>
      </c>
      <c r="AX409" s="13" t="s">
        <v>80</v>
      </c>
      <c r="AY409" s="249" t="s">
        <v>151</v>
      </c>
    </row>
    <row r="410" s="13" customFormat="1">
      <c r="A410" s="13"/>
      <c r="B410" s="239"/>
      <c r="C410" s="240"/>
      <c r="D410" s="235" t="s">
        <v>162</v>
      </c>
      <c r="E410" s="241" t="s">
        <v>35</v>
      </c>
      <c r="F410" s="242" t="s">
        <v>469</v>
      </c>
      <c r="G410" s="240"/>
      <c r="H410" s="243">
        <v>1.1339999999999999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162</v>
      </c>
      <c r="AU410" s="249" t="s">
        <v>90</v>
      </c>
      <c r="AV410" s="13" t="s">
        <v>90</v>
      </c>
      <c r="AW410" s="13" t="s">
        <v>41</v>
      </c>
      <c r="AX410" s="13" t="s">
        <v>80</v>
      </c>
      <c r="AY410" s="249" t="s">
        <v>151</v>
      </c>
    </row>
    <row r="411" s="15" customFormat="1">
      <c r="A411" s="15"/>
      <c r="B411" s="261"/>
      <c r="C411" s="262"/>
      <c r="D411" s="235" t="s">
        <v>162</v>
      </c>
      <c r="E411" s="263" t="s">
        <v>35</v>
      </c>
      <c r="F411" s="264" t="s">
        <v>309</v>
      </c>
      <c r="G411" s="262"/>
      <c r="H411" s="263" t="s">
        <v>35</v>
      </c>
      <c r="I411" s="265"/>
      <c r="J411" s="262"/>
      <c r="K411" s="262"/>
      <c r="L411" s="266"/>
      <c r="M411" s="267"/>
      <c r="N411" s="268"/>
      <c r="O411" s="268"/>
      <c r="P411" s="268"/>
      <c r="Q411" s="268"/>
      <c r="R411" s="268"/>
      <c r="S411" s="268"/>
      <c r="T411" s="269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0" t="s">
        <v>162</v>
      </c>
      <c r="AU411" s="270" t="s">
        <v>90</v>
      </c>
      <c r="AV411" s="15" t="s">
        <v>88</v>
      </c>
      <c r="AW411" s="15" t="s">
        <v>41</v>
      </c>
      <c r="AX411" s="15" t="s">
        <v>80</v>
      </c>
      <c r="AY411" s="270" t="s">
        <v>151</v>
      </c>
    </row>
    <row r="412" s="13" customFormat="1">
      <c r="A412" s="13"/>
      <c r="B412" s="239"/>
      <c r="C412" s="240"/>
      <c r="D412" s="235" t="s">
        <v>162</v>
      </c>
      <c r="E412" s="241" t="s">
        <v>35</v>
      </c>
      <c r="F412" s="242" t="s">
        <v>470</v>
      </c>
      <c r="G412" s="240"/>
      <c r="H412" s="243">
        <v>34.749000000000002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162</v>
      </c>
      <c r="AU412" s="249" t="s">
        <v>90</v>
      </c>
      <c r="AV412" s="13" t="s">
        <v>90</v>
      </c>
      <c r="AW412" s="13" t="s">
        <v>41</v>
      </c>
      <c r="AX412" s="13" t="s">
        <v>80</v>
      </c>
      <c r="AY412" s="249" t="s">
        <v>151</v>
      </c>
    </row>
    <row r="413" s="13" customFormat="1">
      <c r="A413" s="13"/>
      <c r="B413" s="239"/>
      <c r="C413" s="240"/>
      <c r="D413" s="235" t="s">
        <v>162</v>
      </c>
      <c r="E413" s="241" t="s">
        <v>35</v>
      </c>
      <c r="F413" s="242" t="s">
        <v>471</v>
      </c>
      <c r="G413" s="240"/>
      <c r="H413" s="243">
        <v>0.28999999999999998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162</v>
      </c>
      <c r="AU413" s="249" t="s">
        <v>90</v>
      </c>
      <c r="AV413" s="13" t="s">
        <v>90</v>
      </c>
      <c r="AW413" s="13" t="s">
        <v>41</v>
      </c>
      <c r="AX413" s="13" t="s">
        <v>80</v>
      </c>
      <c r="AY413" s="249" t="s">
        <v>151</v>
      </c>
    </row>
    <row r="414" s="15" customFormat="1">
      <c r="A414" s="15"/>
      <c r="B414" s="261"/>
      <c r="C414" s="262"/>
      <c r="D414" s="235" t="s">
        <v>162</v>
      </c>
      <c r="E414" s="263" t="s">
        <v>35</v>
      </c>
      <c r="F414" s="264" t="s">
        <v>314</v>
      </c>
      <c r="G414" s="262"/>
      <c r="H414" s="263" t="s">
        <v>35</v>
      </c>
      <c r="I414" s="265"/>
      <c r="J414" s="262"/>
      <c r="K414" s="262"/>
      <c r="L414" s="266"/>
      <c r="M414" s="267"/>
      <c r="N414" s="268"/>
      <c r="O414" s="268"/>
      <c r="P414" s="268"/>
      <c r="Q414" s="268"/>
      <c r="R414" s="268"/>
      <c r="S414" s="268"/>
      <c r="T414" s="269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0" t="s">
        <v>162</v>
      </c>
      <c r="AU414" s="270" t="s">
        <v>90</v>
      </c>
      <c r="AV414" s="15" t="s">
        <v>88</v>
      </c>
      <c r="AW414" s="15" t="s">
        <v>41</v>
      </c>
      <c r="AX414" s="15" t="s">
        <v>80</v>
      </c>
      <c r="AY414" s="270" t="s">
        <v>151</v>
      </c>
    </row>
    <row r="415" s="13" customFormat="1">
      <c r="A415" s="13"/>
      <c r="B415" s="239"/>
      <c r="C415" s="240"/>
      <c r="D415" s="235" t="s">
        <v>162</v>
      </c>
      <c r="E415" s="241" t="s">
        <v>35</v>
      </c>
      <c r="F415" s="242" t="s">
        <v>472</v>
      </c>
      <c r="G415" s="240"/>
      <c r="H415" s="243">
        <v>8.9510000000000005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162</v>
      </c>
      <c r="AU415" s="249" t="s">
        <v>90</v>
      </c>
      <c r="AV415" s="13" t="s">
        <v>90</v>
      </c>
      <c r="AW415" s="13" t="s">
        <v>41</v>
      </c>
      <c r="AX415" s="13" t="s">
        <v>80</v>
      </c>
      <c r="AY415" s="249" t="s">
        <v>151</v>
      </c>
    </row>
    <row r="416" s="13" customFormat="1">
      <c r="A416" s="13"/>
      <c r="B416" s="239"/>
      <c r="C416" s="240"/>
      <c r="D416" s="235" t="s">
        <v>162</v>
      </c>
      <c r="E416" s="241" t="s">
        <v>35</v>
      </c>
      <c r="F416" s="242" t="s">
        <v>473</v>
      </c>
      <c r="G416" s="240"/>
      <c r="H416" s="243">
        <v>2.1869999999999998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162</v>
      </c>
      <c r="AU416" s="249" t="s">
        <v>90</v>
      </c>
      <c r="AV416" s="13" t="s">
        <v>90</v>
      </c>
      <c r="AW416" s="13" t="s">
        <v>41</v>
      </c>
      <c r="AX416" s="13" t="s">
        <v>80</v>
      </c>
      <c r="AY416" s="249" t="s">
        <v>151</v>
      </c>
    </row>
    <row r="417" s="16" customFormat="1">
      <c r="A417" s="16"/>
      <c r="B417" s="271"/>
      <c r="C417" s="272"/>
      <c r="D417" s="235" t="s">
        <v>162</v>
      </c>
      <c r="E417" s="273" t="s">
        <v>35</v>
      </c>
      <c r="F417" s="274" t="s">
        <v>437</v>
      </c>
      <c r="G417" s="272"/>
      <c r="H417" s="275">
        <v>277.43299999999999</v>
      </c>
      <c r="I417" s="276"/>
      <c r="J417" s="272"/>
      <c r="K417" s="272"/>
      <c r="L417" s="277"/>
      <c r="M417" s="278"/>
      <c r="N417" s="279"/>
      <c r="O417" s="279"/>
      <c r="P417" s="279"/>
      <c r="Q417" s="279"/>
      <c r="R417" s="279"/>
      <c r="S417" s="279"/>
      <c r="T417" s="280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81" t="s">
        <v>162</v>
      </c>
      <c r="AU417" s="281" t="s">
        <v>90</v>
      </c>
      <c r="AV417" s="16" t="s">
        <v>195</v>
      </c>
      <c r="AW417" s="16" t="s">
        <v>41</v>
      </c>
      <c r="AX417" s="16" t="s">
        <v>80</v>
      </c>
      <c r="AY417" s="281" t="s">
        <v>151</v>
      </c>
    </row>
    <row r="418" s="15" customFormat="1">
      <c r="A418" s="15"/>
      <c r="B418" s="261"/>
      <c r="C418" s="262"/>
      <c r="D418" s="235" t="s">
        <v>162</v>
      </c>
      <c r="E418" s="263" t="s">
        <v>35</v>
      </c>
      <c r="F418" s="264" t="s">
        <v>474</v>
      </c>
      <c r="G418" s="262"/>
      <c r="H418" s="263" t="s">
        <v>35</v>
      </c>
      <c r="I418" s="265"/>
      <c r="J418" s="262"/>
      <c r="K418" s="262"/>
      <c r="L418" s="266"/>
      <c r="M418" s="267"/>
      <c r="N418" s="268"/>
      <c r="O418" s="268"/>
      <c r="P418" s="268"/>
      <c r="Q418" s="268"/>
      <c r="R418" s="268"/>
      <c r="S418" s="268"/>
      <c r="T418" s="269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0" t="s">
        <v>162</v>
      </c>
      <c r="AU418" s="270" t="s">
        <v>90</v>
      </c>
      <c r="AV418" s="15" t="s">
        <v>88</v>
      </c>
      <c r="AW418" s="15" t="s">
        <v>41</v>
      </c>
      <c r="AX418" s="15" t="s">
        <v>80</v>
      </c>
      <c r="AY418" s="270" t="s">
        <v>151</v>
      </c>
    </row>
    <row r="419" s="13" customFormat="1">
      <c r="A419" s="13"/>
      <c r="B419" s="239"/>
      <c r="C419" s="240"/>
      <c r="D419" s="235" t="s">
        <v>162</v>
      </c>
      <c r="E419" s="241" t="s">
        <v>35</v>
      </c>
      <c r="F419" s="242" t="s">
        <v>475</v>
      </c>
      <c r="G419" s="240"/>
      <c r="H419" s="243">
        <v>-54.134999999999998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162</v>
      </c>
      <c r="AU419" s="249" t="s">
        <v>90</v>
      </c>
      <c r="AV419" s="13" t="s">
        <v>90</v>
      </c>
      <c r="AW419" s="13" t="s">
        <v>41</v>
      </c>
      <c r="AX419" s="13" t="s">
        <v>80</v>
      </c>
      <c r="AY419" s="249" t="s">
        <v>151</v>
      </c>
    </row>
    <row r="420" s="13" customFormat="1">
      <c r="A420" s="13"/>
      <c r="B420" s="239"/>
      <c r="C420" s="240"/>
      <c r="D420" s="235" t="s">
        <v>162</v>
      </c>
      <c r="E420" s="241" t="s">
        <v>35</v>
      </c>
      <c r="F420" s="242" t="s">
        <v>476</v>
      </c>
      <c r="G420" s="240"/>
      <c r="H420" s="243">
        <v>-1.736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162</v>
      </c>
      <c r="AU420" s="249" t="s">
        <v>90</v>
      </c>
      <c r="AV420" s="13" t="s">
        <v>90</v>
      </c>
      <c r="AW420" s="13" t="s">
        <v>41</v>
      </c>
      <c r="AX420" s="13" t="s">
        <v>80</v>
      </c>
      <c r="AY420" s="249" t="s">
        <v>151</v>
      </c>
    </row>
    <row r="421" s="15" customFormat="1">
      <c r="A421" s="15"/>
      <c r="B421" s="261"/>
      <c r="C421" s="262"/>
      <c r="D421" s="235" t="s">
        <v>162</v>
      </c>
      <c r="E421" s="263" t="s">
        <v>35</v>
      </c>
      <c r="F421" s="264" t="s">
        <v>477</v>
      </c>
      <c r="G421" s="262"/>
      <c r="H421" s="263" t="s">
        <v>35</v>
      </c>
      <c r="I421" s="265"/>
      <c r="J421" s="262"/>
      <c r="K421" s="262"/>
      <c r="L421" s="266"/>
      <c r="M421" s="267"/>
      <c r="N421" s="268"/>
      <c r="O421" s="268"/>
      <c r="P421" s="268"/>
      <c r="Q421" s="268"/>
      <c r="R421" s="268"/>
      <c r="S421" s="268"/>
      <c r="T421" s="26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0" t="s">
        <v>162</v>
      </c>
      <c r="AU421" s="270" t="s">
        <v>90</v>
      </c>
      <c r="AV421" s="15" t="s">
        <v>88</v>
      </c>
      <c r="AW421" s="15" t="s">
        <v>41</v>
      </c>
      <c r="AX421" s="15" t="s">
        <v>80</v>
      </c>
      <c r="AY421" s="270" t="s">
        <v>151</v>
      </c>
    </row>
    <row r="422" s="13" customFormat="1">
      <c r="A422" s="13"/>
      <c r="B422" s="239"/>
      <c r="C422" s="240"/>
      <c r="D422" s="235" t="s">
        <v>162</v>
      </c>
      <c r="E422" s="241" t="s">
        <v>35</v>
      </c>
      <c r="F422" s="242" t="s">
        <v>478</v>
      </c>
      <c r="G422" s="240"/>
      <c r="H422" s="243">
        <v>-8.6010000000000009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162</v>
      </c>
      <c r="AU422" s="249" t="s">
        <v>90</v>
      </c>
      <c r="AV422" s="13" t="s">
        <v>90</v>
      </c>
      <c r="AW422" s="13" t="s">
        <v>41</v>
      </c>
      <c r="AX422" s="13" t="s">
        <v>80</v>
      </c>
      <c r="AY422" s="249" t="s">
        <v>151</v>
      </c>
    </row>
    <row r="423" s="16" customFormat="1">
      <c r="A423" s="16"/>
      <c r="B423" s="271"/>
      <c r="C423" s="272"/>
      <c r="D423" s="235" t="s">
        <v>162</v>
      </c>
      <c r="E423" s="273" t="s">
        <v>115</v>
      </c>
      <c r="F423" s="274" t="s">
        <v>437</v>
      </c>
      <c r="G423" s="272"/>
      <c r="H423" s="275">
        <v>-64.471999999999994</v>
      </c>
      <c r="I423" s="276"/>
      <c r="J423" s="272"/>
      <c r="K423" s="272"/>
      <c r="L423" s="277"/>
      <c r="M423" s="278"/>
      <c r="N423" s="279"/>
      <c r="O423" s="279"/>
      <c r="P423" s="279"/>
      <c r="Q423" s="279"/>
      <c r="R423" s="279"/>
      <c r="S423" s="279"/>
      <c r="T423" s="280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81" t="s">
        <v>162</v>
      </c>
      <c r="AU423" s="281" t="s">
        <v>90</v>
      </c>
      <c r="AV423" s="16" t="s">
        <v>195</v>
      </c>
      <c r="AW423" s="16" t="s">
        <v>41</v>
      </c>
      <c r="AX423" s="16" t="s">
        <v>80</v>
      </c>
      <c r="AY423" s="281" t="s">
        <v>151</v>
      </c>
    </row>
    <row r="424" s="15" customFormat="1">
      <c r="A424" s="15"/>
      <c r="B424" s="261"/>
      <c r="C424" s="262"/>
      <c r="D424" s="235" t="s">
        <v>162</v>
      </c>
      <c r="E424" s="263" t="s">
        <v>35</v>
      </c>
      <c r="F424" s="264" t="s">
        <v>479</v>
      </c>
      <c r="G424" s="262"/>
      <c r="H424" s="263" t="s">
        <v>35</v>
      </c>
      <c r="I424" s="265"/>
      <c r="J424" s="262"/>
      <c r="K424" s="262"/>
      <c r="L424" s="266"/>
      <c r="M424" s="267"/>
      <c r="N424" s="268"/>
      <c r="O424" s="268"/>
      <c r="P424" s="268"/>
      <c r="Q424" s="268"/>
      <c r="R424" s="268"/>
      <c r="S424" s="268"/>
      <c r="T424" s="26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0" t="s">
        <v>162</v>
      </c>
      <c r="AU424" s="270" t="s">
        <v>90</v>
      </c>
      <c r="AV424" s="15" t="s">
        <v>88</v>
      </c>
      <c r="AW424" s="15" t="s">
        <v>41</v>
      </c>
      <c r="AX424" s="15" t="s">
        <v>80</v>
      </c>
      <c r="AY424" s="270" t="s">
        <v>151</v>
      </c>
    </row>
    <row r="425" s="14" customFormat="1">
      <c r="A425" s="14"/>
      <c r="B425" s="250"/>
      <c r="C425" s="251"/>
      <c r="D425" s="235" t="s">
        <v>162</v>
      </c>
      <c r="E425" s="252" t="s">
        <v>112</v>
      </c>
      <c r="F425" s="253" t="s">
        <v>177</v>
      </c>
      <c r="G425" s="251"/>
      <c r="H425" s="254">
        <v>212.96100000000001</v>
      </c>
      <c r="I425" s="255"/>
      <c r="J425" s="251"/>
      <c r="K425" s="251"/>
      <c r="L425" s="256"/>
      <c r="M425" s="257"/>
      <c r="N425" s="258"/>
      <c r="O425" s="258"/>
      <c r="P425" s="258"/>
      <c r="Q425" s="258"/>
      <c r="R425" s="258"/>
      <c r="S425" s="258"/>
      <c r="T425" s="25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0" t="s">
        <v>162</v>
      </c>
      <c r="AU425" s="260" t="s">
        <v>90</v>
      </c>
      <c r="AV425" s="14" t="s">
        <v>158</v>
      </c>
      <c r="AW425" s="14" t="s">
        <v>41</v>
      </c>
      <c r="AX425" s="14" t="s">
        <v>88</v>
      </c>
      <c r="AY425" s="260" t="s">
        <v>151</v>
      </c>
    </row>
    <row r="426" s="2" customFormat="1" ht="16.5" customHeight="1">
      <c r="A426" s="41"/>
      <c r="B426" s="42"/>
      <c r="C426" s="282" t="s">
        <v>480</v>
      </c>
      <c r="D426" s="282" t="s">
        <v>449</v>
      </c>
      <c r="E426" s="283" t="s">
        <v>481</v>
      </c>
      <c r="F426" s="284" t="s">
        <v>482</v>
      </c>
      <c r="G426" s="285" t="s">
        <v>426</v>
      </c>
      <c r="H426" s="286">
        <v>425.92200000000003</v>
      </c>
      <c r="I426" s="287"/>
      <c r="J426" s="288">
        <f>ROUND(I426*H426,2)</f>
        <v>0</v>
      </c>
      <c r="K426" s="284" t="s">
        <v>157</v>
      </c>
      <c r="L426" s="289"/>
      <c r="M426" s="290" t="s">
        <v>35</v>
      </c>
      <c r="N426" s="291" t="s">
        <v>51</v>
      </c>
      <c r="O426" s="87"/>
      <c r="P426" s="231">
        <f>O426*H426</f>
        <v>0</v>
      </c>
      <c r="Q426" s="231">
        <v>1</v>
      </c>
      <c r="R426" s="231">
        <f>Q426*H426</f>
        <v>425.92200000000003</v>
      </c>
      <c r="S426" s="231">
        <v>0</v>
      </c>
      <c r="T426" s="232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33" t="s">
        <v>107</v>
      </c>
      <c r="AT426" s="233" t="s">
        <v>449</v>
      </c>
      <c r="AU426" s="233" t="s">
        <v>90</v>
      </c>
      <c r="AY426" s="19" t="s">
        <v>151</v>
      </c>
      <c r="BE426" s="234">
        <f>IF(N426="základní",J426,0)</f>
        <v>0</v>
      </c>
      <c r="BF426" s="234">
        <f>IF(N426="snížená",J426,0)</f>
        <v>0</v>
      </c>
      <c r="BG426" s="234">
        <f>IF(N426="zákl. přenesená",J426,0)</f>
        <v>0</v>
      </c>
      <c r="BH426" s="234">
        <f>IF(N426="sníž. přenesená",J426,0)</f>
        <v>0</v>
      </c>
      <c r="BI426" s="234">
        <f>IF(N426="nulová",J426,0)</f>
        <v>0</v>
      </c>
      <c r="BJ426" s="19" t="s">
        <v>88</v>
      </c>
      <c r="BK426" s="234">
        <f>ROUND(I426*H426,2)</f>
        <v>0</v>
      </c>
      <c r="BL426" s="19" t="s">
        <v>158</v>
      </c>
      <c r="BM426" s="233" t="s">
        <v>483</v>
      </c>
    </row>
    <row r="427" s="13" customFormat="1">
      <c r="A427" s="13"/>
      <c r="B427" s="239"/>
      <c r="C427" s="240"/>
      <c r="D427" s="235" t="s">
        <v>162</v>
      </c>
      <c r="E427" s="240"/>
      <c r="F427" s="242" t="s">
        <v>484</v>
      </c>
      <c r="G427" s="240"/>
      <c r="H427" s="243">
        <v>425.92200000000003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162</v>
      </c>
      <c r="AU427" s="249" t="s">
        <v>90</v>
      </c>
      <c r="AV427" s="13" t="s">
        <v>90</v>
      </c>
      <c r="AW427" s="13" t="s">
        <v>4</v>
      </c>
      <c r="AX427" s="13" t="s">
        <v>88</v>
      </c>
      <c r="AY427" s="249" t="s">
        <v>151</v>
      </c>
    </row>
    <row r="428" s="2" customFormat="1" ht="16.5" customHeight="1">
      <c r="A428" s="41"/>
      <c r="B428" s="42"/>
      <c r="C428" s="222" t="s">
        <v>485</v>
      </c>
      <c r="D428" s="222" t="s">
        <v>153</v>
      </c>
      <c r="E428" s="223" t="s">
        <v>486</v>
      </c>
      <c r="F428" s="224" t="s">
        <v>487</v>
      </c>
      <c r="G428" s="225" t="s">
        <v>255</v>
      </c>
      <c r="H428" s="226">
        <v>28.991</v>
      </c>
      <c r="I428" s="227"/>
      <c r="J428" s="228">
        <f>ROUND(I428*H428,2)</f>
        <v>0</v>
      </c>
      <c r="K428" s="224" t="s">
        <v>157</v>
      </c>
      <c r="L428" s="47"/>
      <c r="M428" s="229" t="s">
        <v>35</v>
      </c>
      <c r="N428" s="230" t="s">
        <v>51</v>
      </c>
      <c r="O428" s="87"/>
      <c r="P428" s="231">
        <f>O428*H428</f>
        <v>0</v>
      </c>
      <c r="Q428" s="231">
        <v>0</v>
      </c>
      <c r="R428" s="231">
        <f>Q428*H428</f>
        <v>0</v>
      </c>
      <c r="S428" s="231">
        <v>0</v>
      </c>
      <c r="T428" s="232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33" t="s">
        <v>158</v>
      </c>
      <c r="AT428" s="233" t="s">
        <v>153</v>
      </c>
      <c r="AU428" s="233" t="s">
        <v>90</v>
      </c>
      <c r="AY428" s="19" t="s">
        <v>151</v>
      </c>
      <c r="BE428" s="234">
        <f>IF(N428="základní",J428,0)</f>
        <v>0</v>
      </c>
      <c r="BF428" s="234">
        <f>IF(N428="snížená",J428,0)</f>
        <v>0</v>
      </c>
      <c r="BG428" s="234">
        <f>IF(N428="zákl. přenesená",J428,0)</f>
        <v>0</v>
      </c>
      <c r="BH428" s="234">
        <f>IF(N428="sníž. přenesená",J428,0)</f>
        <v>0</v>
      </c>
      <c r="BI428" s="234">
        <f>IF(N428="nulová",J428,0)</f>
        <v>0</v>
      </c>
      <c r="BJ428" s="19" t="s">
        <v>88</v>
      </c>
      <c r="BK428" s="234">
        <f>ROUND(I428*H428,2)</f>
        <v>0</v>
      </c>
      <c r="BL428" s="19" t="s">
        <v>158</v>
      </c>
      <c r="BM428" s="233" t="s">
        <v>488</v>
      </c>
    </row>
    <row r="429" s="2" customFormat="1">
      <c r="A429" s="41"/>
      <c r="B429" s="42"/>
      <c r="C429" s="43"/>
      <c r="D429" s="235" t="s">
        <v>160</v>
      </c>
      <c r="E429" s="43"/>
      <c r="F429" s="236" t="s">
        <v>489</v>
      </c>
      <c r="G429" s="43"/>
      <c r="H429" s="43"/>
      <c r="I429" s="140"/>
      <c r="J429" s="43"/>
      <c r="K429" s="43"/>
      <c r="L429" s="47"/>
      <c r="M429" s="237"/>
      <c r="N429" s="238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160</v>
      </c>
      <c r="AU429" s="19" t="s">
        <v>90</v>
      </c>
    </row>
    <row r="430" s="15" customFormat="1">
      <c r="A430" s="15"/>
      <c r="B430" s="261"/>
      <c r="C430" s="262"/>
      <c r="D430" s="235" t="s">
        <v>162</v>
      </c>
      <c r="E430" s="263" t="s">
        <v>35</v>
      </c>
      <c r="F430" s="264" t="s">
        <v>490</v>
      </c>
      <c r="G430" s="262"/>
      <c r="H430" s="263" t="s">
        <v>35</v>
      </c>
      <c r="I430" s="265"/>
      <c r="J430" s="262"/>
      <c r="K430" s="262"/>
      <c r="L430" s="266"/>
      <c r="M430" s="267"/>
      <c r="N430" s="268"/>
      <c r="O430" s="268"/>
      <c r="P430" s="268"/>
      <c r="Q430" s="268"/>
      <c r="R430" s="268"/>
      <c r="S430" s="268"/>
      <c r="T430" s="26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0" t="s">
        <v>162</v>
      </c>
      <c r="AU430" s="270" t="s">
        <v>90</v>
      </c>
      <c r="AV430" s="15" t="s">
        <v>88</v>
      </c>
      <c r="AW430" s="15" t="s">
        <v>41</v>
      </c>
      <c r="AX430" s="15" t="s">
        <v>80</v>
      </c>
      <c r="AY430" s="270" t="s">
        <v>151</v>
      </c>
    </row>
    <row r="431" s="13" customFormat="1">
      <c r="A431" s="13"/>
      <c r="B431" s="239"/>
      <c r="C431" s="240"/>
      <c r="D431" s="235" t="s">
        <v>162</v>
      </c>
      <c r="E431" s="241" t="s">
        <v>35</v>
      </c>
      <c r="F431" s="242" t="s">
        <v>491</v>
      </c>
      <c r="G431" s="240"/>
      <c r="H431" s="243">
        <v>28.991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162</v>
      </c>
      <c r="AU431" s="249" t="s">
        <v>90</v>
      </c>
      <c r="AV431" s="13" t="s">
        <v>90</v>
      </c>
      <c r="AW431" s="13" t="s">
        <v>41</v>
      </c>
      <c r="AX431" s="13" t="s">
        <v>88</v>
      </c>
      <c r="AY431" s="249" t="s">
        <v>151</v>
      </c>
    </row>
    <row r="432" s="2" customFormat="1" ht="24" customHeight="1">
      <c r="A432" s="41"/>
      <c r="B432" s="42"/>
      <c r="C432" s="222" t="s">
        <v>492</v>
      </c>
      <c r="D432" s="222" t="s">
        <v>153</v>
      </c>
      <c r="E432" s="223" t="s">
        <v>493</v>
      </c>
      <c r="F432" s="224" t="s">
        <v>494</v>
      </c>
      <c r="G432" s="225" t="s">
        <v>156</v>
      </c>
      <c r="H432" s="226">
        <v>56.25</v>
      </c>
      <c r="I432" s="227"/>
      <c r="J432" s="228">
        <f>ROUND(I432*H432,2)</f>
        <v>0</v>
      </c>
      <c r="K432" s="224" t="s">
        <v>157</v>
      </c>
      <c r="L432" s="47"/>
      <c r="M432" s="229" t="s">
        <v>35</v>
      </c>
      <c r="N432" s="230" t="s">
        <v>51</v>
      </c>
      <c r="O432" s="87"/>
      <c r="P432" s="231">
        <f>O432*H432</f>
        <v>0</v>
      </c>
      <c r="Q432" s="231">
        <v>0</v>
      </c>
      <c r="R432" s="231">
        <f>Q432*H432</f>
        <v>0</v>
      </c>
      <c r="S432" s="231">
        <v>0</v>
      </c>
      <c r="T432" s="232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33" t="s">
        <v>158</v>
      </c>
      <c r="AT432" s="233" t="s">
        <v>153</v>
      </c>
      <c r="AU432" s="233" t="s">
        <v>90</v>
      </c>
      <c r="AY432" s="19" t="s">
        <v>151</v>
      </c>
      <c r="BE432" s="234">
        <f>IF(N432="základní",J432,0)</f>
        <v>0</v>
      </c>
      <c r="BF432" s="234">
        <f>IF(N432="snížená",J432,0)</f>
        <v>0</v>
      </c>
      <c r="BG432" s="234">
        <f>IF(N432="zákl. přenesená",J432,0)</f>
        <v>0</v>
      </c>
      <c r="BH432" s="234">
        <f>IF(N432="sníž. přenesená",J432,0)</f>
        <v>0</v>
      </c>
      <c r="BI432" s="234">
        <f>IF(N432="nulová",J432,0)</f>
        <v>0</v>
      </c>
      <c r="BJ432" s="19" t="s">
        <v>88</v>
      </c>
      <c r="BK432" s="234">
        <f>ROUND(I432*H432,2)</f>
        <v>0</v>
      </c>
      <c r="BL432" s="19" t="s">
        <v>158</v>
      </c>
      <c r="BM432" s="233" t="s">
        <v>495</v>
      </c>
    </row>
    <row r="433" s="2" customFormat="1">
      <c r="A433" s="41"/>
      <c r="B433" s="42"/>
      <c r="C433" s="43"/>
      <c r="D433" s="235" t="s">
        <v>160</v>
      </c>
      <c r="E433" s="43"/>
      <c r="F433" s="236" t="s">
        <v>496</v>
      </c>
      <c r="G433" s="43"/>
      <c r="H433" s="43"/>
      <c r="I433" s="140"/>
      <c r="J433" s="43"/>
      <c r="K433" s="43"/>
      <c r="L433" s="47"/>
      <c r="M433" s="237"/>
      <c r="N433" s="238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19" t="s">
        <v>160</v>
      </c>
      <c r="AU433" s="19" t="s">
        <v>90</v>
      </c>
    </row>
    <row r="434" s="13" customFormat="1">
      <c r="A434" s="13"/>
      <c r="B434" s="239"/>
      <c r="C434" s="240"/>
      <c r="D434" s="235" t="s">
        <v>162</v>
      </c>
      <c r="E434" s="241" t="s">
        <v>35</v>
      </c>
      <c r="F434" s="242" t="s">
        <v>497</v>
      </c>
      <c r="G434" s="240"/>
      <c r="H434" s="243">
        <v>56.25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162</v>
      </c>
      <c r="AU434" s="249" t="s">
        <v>90</v>
      </c>
      <c r="AV434" s="13" t="s">
        <v>90</v>
      </c>
      <c r="AW434" s="13" t="s">
        <v>41</v>
      </c>
      <c r="AX434" s="13" t="s">
        <v>88</v>
      </c>
      <c r="AY434" s="249" t="s">
        <v>151</v>
      </c>
    </row>
    <row r="435" s="2" customFormat="1" ht="16.5" customHeight="1">
      <c r="A435" s="41"/>
      <c r="B435" s="42"/>
      <c r="C435" s="222" t="s">
        <v>498</v>
      </c>
      <c r="D435" s="222" t="s">
        <v>153</v>
      </c>
      <c r="E435" s="223" t="s">
        <v>499</v>
      </c>
      <c r="F435" s="224" t="s">
        <v>500</v>
      </c>
      <c r="G435" s="225" t="s">
        <v>156</v>
      </c>
      <c r="H435" s="226">
        <v>345.05000000000001</v>
      </c>
      <c r="I435" s="227"/>
      <c r="J435" s="228">
        <f>ROUND(I435*H435,2)</f>
        <v>0</v>
      </c>
      <c r="K435" s="224" t="s">
        <v>157</v>
      </c>
      <c r="L435" s="47"/>
      <c r="M435" s="229" t="s">
        <v>35</v>
      </c>
      <c r="N435" s="230" t="s">
        <v>51</v>
      </c>
      <c r="O435" s="87"/>
      <c r="P435" s="231">
        <f>O435*H435</f>
        <v>0</v>
      </c>
      <c r="Q435" s="231">
        <v>0</v>
      </c>
      <c r="R435" s="231">
        <f>Q435*H435</f>
        <v>0</v>
      </c>
      <c r="S435" s="231">
        <v>0</v>
      </c>
      <c r="T435" s="232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33" t="s">
        <v>158</v>
      </c>
      <c r="AT435" s="233" t="s">
        <v>153</v>
      </c>
      <c r="AU435" s="233" t="s">
        <v>90</v>
      </c>
      <c r="AY435" s="19" t="s">
        <v>151</v>
      </c>
      <c r="BE435" s="234">
        <f>IF(N435="základní",J435,0)</f>
        <v>0</v>
      </c>
      <c r="BF435" s="234">
        <f>IF(N435="snížená",J435,0)</f>
        <v>0</v>
      </c>
      <c r="BG435" s="234">
        <f>IF(N435="zákl. přenesená",J435,0)</f>
        <v>0</v>
      </c>
      <c r="BH435" s="234">
        <f>IF(N435="sníž. přenesená",J435,0)</f>
        <v>0</v>
      </c>
      <c r="BI435" s="234">
        <f>IF(N435="nulová",J435,0)</f>
        <v>0</v>
      </c>
      <c r="BJ435" s="19" t="s">
        <v>88</v>
      </c>
      <c r="BK435" s="234">
        <f>ROUND(I435*H435,2)</f>
        <v>0</v>
      </c>
      <c r="BL435" s="19" t="s">
        <v>158</v>
      </c>
      <c r="BM435" s="233" t="s">
        <v>501</v>
      </c>
    </row>
    <row r="436" s="2" customFormat="1">
      <c r="A436" s="41"/>
      <c r="B436" s="42"/>
      <c r="C436" s="43"/>
      <c r="D436" s="235" t="s">
        <v>160</v>
      </c>
      <c r="E436" s="43"/>
      <c r="F436" s="236" t="s">
        <v>502</v>
      </c>
      <c r="G436" s="43"/>
      <c r="H436" s="43"/>
      <c r="I436" s="140"/>
      <c r="J436" s="43"/>
      <c r="K436" s="43"/>
      <c r="L436" s="47"/>
      <c r="M436" s="237"/>
      <c r="N436" s="238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19" t="s">
        <v>160</v>
      </c>
      <c r="AU436" s="19" t="s">
        <v>90</v>
      </c>
    </row>
    <row r="437" s="13" customFormat="1">
      <c r="A437" s="13"/>
      <c r="B437" s="239"/>
      <c r="C437" s="240"/>
      <c r="D437" s="235" t="s">
        <v>162</v>
      </c>
      <c r="E437" s="241" t="s">
        <v>35</v>
      </c>
      <c r="F437" s="242" t="s">
        <v>503</v>
      </c>
      <c r="G437" s="240"/>
      <c r="H437" s="243">
        <v>345.05000000000001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162</v>
      </c>
      <c r="AU437" s="249" t="s">
        <v>90</v>
      </c>
      <c r="AV437" s="13" t="s">
        <v>90</v>
      </c>
      <c r="AW437" s="13" t="s">
        <v>41</v>
      </c>
      <c r="AX437" s="13" t="s">
        <v>88</v>
      </c>
      <c r="AY437" s="249" t="s">
        <v>151</v>
      </c>
    </row>
    <row r="438" s="12" customFormat="1" ht="22.8" customHeight="1">
      <c r="A438" s="12"/>
      <c r="B438" s="206"/>
      <c r="C438" s="207"/>
      <c r="D438" s="208" t="s">
        <v>79</v>
      </c>
      <c r="E438" s="220" t="s">
        <v>195</v>
      </c>
      <c r="F438" s="220" t="s">
        <v>504</v>
      </c>
      <c r="G438" s="207"/>
      <c r="H438" s="207"/>
      <c r="I438" s="210"/>
      <c r="J438" s="221">
        <f>BK438</f>
        <v>0</v>
      </c>
      <c r="K438" s="207"/>
      <c r="L438" s="212"/>
      <c r="M438" s="213"/>
      <c r="N438" s="214"/>
      <c r="O438" s="214"/>
      <c r="P438" s="215">
        <f>SUM(P439:P457)</f>
        <v>0</v>
      </c>
      <c r="Q438" s="214"/>
      <c r="R438" s="215">
        <f>SUM(R439:R457)</f>
        <v>0</v>
      </c>
      <c r="S438" s="214"/>
      <c r="T438" s="216">
        <f>SUM(T439:T457)</f>
        <v>24.450800000000005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7" t="s">
        <v>88</v>
      </c>
      <c r="AT438" s="218" t="s">
        <v>79</v>
      </c>
      <c r="AU438" s="218" t="s">
        <v>88</v>
      </c>
      <c r="AY438" s="217" t="s">
        <v>151</v>
      </c>
      <c r="BK438" s="219">
        <f>SUM(BK439:BK457)</f>
        <v>0</v>
      </c>
    </row>
    <row r="439" s="2" customFormat="1" ht="24" customHeight="1">
      <c r="A439" s="41"/>
      <c r="B439" s="42"/>
      <c r="C439" s="222" t="s">
        <v>505</v>
      </c>
      <c r="D439" s="222" t="s">
        <v>153</v>
      </c>
      <c r="E439" s="223" t="s">
        <v>506</v>
      </c>
      <c r="F439" s="224" t="s">
        <v>507</v>
      </c>
      <c r="G439" s="225" t="s">
        <v>255</v>
      </c>
      <c r="H439" s="226">
        <v>11.114000000000001</v>
      </c>
      <c r="I439" s="227"/>
      <c r="J439" s="228">
        <f>ROUND(I439*H439,2)</f>
        <v>0</v>
      </c>
      <c r="K439" s="224" t="s">
        <v>157</v>
      </c>
      <c r="L439" s="47"/>
      <c r="M439" s="229" t="s">
        <v>35</v>
      </c>
      <c r="N439" s="230" t="s">
        <v>51</v>
      </c>
      <c r="O439" s="87"/>
      <c r="P439" s="231">
        <f>O439*H439</f>
        <v>0</v>
      </c>
      <c r="Q439" s="231">
        <v>0</v>
      </c>
      <c r="R439" s="231">
        <f>Q439*H439</f>
        <v>0</v>
      </c>
      <c r="S439" s="231">
        <v>2.2000000000000002</v>
      </c>
      <c r="T439" s="232">
        <f>S439*H439</f>
        <v>24.450800000000005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33" t="s">
        <v>158</v>
      </c>
      <c r="AT439" s="233" t="s">
        <v>153</v>
      </c>
      <c r="AU439" s="233" t="s">
        <v>90</v>
      </c>
      <c r="AY439" s="19" t="s">
        <v>151</v>
      </c>
      <c r="BE439" s="234">
        <f>IF(N439="základní",J439,0)</f>
        <v>0</v>
      </c>
      <c r="BF439" s="234">
        <f>IF(N439="snížená",J439,0)</f>
        <v>0</v>
      </c>
      <c r="BG439" s="234">
        <f>IF(N439="zákl. přenesená",J439,0)</f>
        <v>0</v>
      </c>
      <c r="BH439" s="234">
        <f>IF(N439="sníž. přenesená",J439,0)</f>
        <v>0</v>
      </c>
      <c r="BI439" s="234">
        <f>IF(N439="nulová",J439,0)</f>
        <v>0</v>
      </c>
      <c r="BJ439" s="19" t="s">
        <v>88</v>
      </c>
      <c r="BK439" s="234">
        <f>ROUND(I439*H439,2)</f>
        <v>0</v>
      </c>
      <c r="BL439" s="19" t="s">
        <v>158</v>
      </c>
      <c r="BM439" s="233" t="s">
        <v>508</v>
      </c>
    </row>
    <row r="440" s="15" customFormat="1">
      <c r="A440" s="15"/>
      <c r="B440" s="261"/>
      <c r="C440" s="262"/>
      <c r="D440" s="235" t="s">
        <v>162</v>
      </c>
      <c r="E440" s="263" t="s">
        <v>35</v>
      </c>
      <c r="F440" s="264" t="s">
        <v>509</v>
      </c>
      <c r="G440" s="262"/>
      <c r="H440" s="263" t="s">
        <v>35</v>
      </c>
      <c r="I440" s="265"/>
      <c r="J440" s="262"/>
      <c r="K440" s="262"/>
      <c r="L440" s="266"/>
      <c r="M440" s="267"/>
      <c r="N440" s="268"/>
      <c r="O440" s="268"/>
      <c r="P440" s="268"/>
      <c r="Q440" s="268"/>
      <c r="R440" s="268"/>
      <c r="S440" s="268"/>
      <c r="T440" s="269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0" t="s">
        <v>162</v>
      </c>
      <c r="AU440" s="270" t="s">
        <v>90</v>
      </c>
      <c r="AV440" s="15" t="s">
        <v>88</v>
      </c>
      <c r="AW440" s="15" t="s">
        <v>41</v>
      </c>
      <c r="AX440" s="15" t="s">
        <v>80</v>
      </c>
      <c r="AY440" s="270" t="s">
        <v>151</v>
      </c>
    </row>
    <row r="441" s="13" customFormat="1">
      <c r="A441" s="13"/>
      <c r="B441" s="239"/>
      <c r="C441" s="240"/>
      <c r="D441" s="235" t="s">
        <v>162</v>
      </c>
      <c r="E441" s="241" t="s">
        <v>35</v>
      </c>
      <c r="F441" s="242" t="s">
        <v>510</v>
      </c>
      <c r="G441" s="240"/>
      <c r="H441" s="243">
        <v>3.1499999999999999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162</v>
      </c>
      <c r="AU441" s="249" t="s">
        <v>90</v>
      </c>
      <c r="AV441" s="13" t="s">
        <v>90</v>
      </c>
      <c r="AW441" s="13" t="s">
        <v>41</v>
      </c>
      <c r="AX441" s="13" t="s">
        <v>80</v>
      </c>
      <c r="AY441" s="249" t="s">
        <v>151</v>
      </c>
    </row>
    <row r="442" s="15" customFormat="1">
      <c r="A442" s="15"/>
      <c r="B442" s="261"/>
      <c r="C442" s="262"/>
      <c r="D442" s="235" t="s">
        <v>162</v>
      </c>
      <c r="E442" s="263" t="s">
        <v>35</v>
      </c>
      <c r="F442" s="264" t="s">
        <v>511</v>
      </c>
      <c r="G442" s="262"/>
      <c r="H442" s="263" t="s">
        <v>35</v>
      </c>
      <c r="I442" s="265"/>
      <c r="J442" s="262"/>
      <c r="K442" s="262"/>
      <c r="L442" s="266"/>
      <c r="M442" s="267"/>
      <c r="N442" s="268"/>
      <c r="O442" s="268"/>
      <c r="P442" s="268"/>
      <c r="Q442" s="268"/>
      <c r="R442" s="268"/>
      <c r="S442" s="268"/>
      <c r="T442" s="269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0" t="s">
        <v>162</v>
      </c>
      <c r="AU442" s="270" t="s">
        <v>90</v>
      </c>
      <c r="AV442" s="15" t="s">
        <v>88</v>
      </c>
      <c r="AW442" s="15" t="s">
        <v>41</v>
      </c>
      <c r="AX442" s="15" t="s">
        <v>80</v>
      </c>
      <c r="AY442" s="270" t="s">
        <v>151</v>
      </c>
    </row>
    <row r="443" s="13" customFormat="1">
      <c r="A443" s="13"/>
      <c r="B443" s="239"/>
      <c r="C443" s="240"/>
      <c r="D443" s="235" t="s">
        <v>162</v>
      </c>
      <c r="E443" s="241" t="s">
        <v>35</v>
      </c>
      <c r="F443" s="242" t="s">
        <v>512</v>
      </c>
      <c r="G443" s="240"/>
      <c r="H443" s="243">
        <v>10.692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162</v>
      </c>
      <c r="AU443" s="249" t="s">
        <v>90</v>
      </c>
      <c r="AV443" s="13" t="s">
        <v>90</v>
      </c>
      <c r="AW443" s="13" t="s">
        <v>41</v>
      </c>
      <c r="AX443" s="13" t="s">
        <v>80</v>
      </c>
      <c r="AY443" s="249" t="s">
        <v>151</v>
      </c>
    </row>
    <row r="444" s="13" customFormat="1">
      <c r="A444" s="13"/>
      <c r="B444" s="239"/>
      <c r="C444" s="240"/>
      <c r="D444" s="235" t="s">
        <v>162</v>
      </c>
      <c r="E444" s="241" t="s">
        <v>35</v>
      </c>
      <c r="F444" s="242" t="s">
        <v>513</v>
      </c>
      <c r="G444" s="240"/>
      <c r="H444" s="243">
        <v>2.6499999999999999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162</v>
      </c>
      <c r="AU444" s="249" t="s">
        <v>90</v>
      </c>
      <c r="AV444" s="13" t="s">
        <v>90</v>
      </c>
      <c r="AW444" s="13" t="s">
        <v>41</v>
      </c>
      <c r="AX444" s="13" t="s">
        <v>80</v>
      </c>
      <c r="AY444" s="249" t="s">
        <v>151</v>
      </c>
    </row>
    <row r="445" s="13" customFormat="1">
      <c r="A445" s="13"/>
      <c r="B445" s="239"/>
      <c r="C445" s="240"/>
      <c r="D445" s="235" t="s">
        <v>162</v>
      </c>
      <c r="E445" s="241" t="s">
        <v>35</v>
      </c>
      <c r="F445" s="242" t="s">
        <v>514</v>
      </c>
      <c r="G445" s="240"/>
      <c r="H445" s="243">
        <v>-4.3099999999999996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162</v>
      </c>
      <c r="AU445" s="249" t="s">
        <v>90</v>
      </c>
      <c r="AV445" s="13" t="s">
        <v>90</v>
      </c>
      <c r="AW445" s="13" t="s">
        <v>41</v>
      </c>
      <c r="AX445" s="13" t="s">
        <v>80</v>
      </c>
      <c r="AY445" s="249" t="s">
        <v>151</v>
      </c>
    </row>
    <row r="446" s="13" customFormat="1">
      <c r="A446" s="13"/>
      <c r="B446" s="239"/>
      <c r="C446" s="240"/>
      <c r="D446" s="235" t="s">
        <v>162</v>
      </c>
      <c r="E446" s="241" t="s">
        <v>35</v>
      </c>
      <c r="F446" s="242" t="s">
        <v>515</v>
      </c>
      <c r="G446" s="240"/>
      <c r="H446" s="243">
        <v>-1.0680000000000001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162</v>
      </c>
      <c r="AU446" s="249" t="s">
        <v>90</v>
      </c>
      <c r="AV446" s="13" t="s">
        <v>90</v>
      </c>
      <c r="AW446" s="13" t="s">
        <v>41</v>
      </c>
      <c r="AX446" s="13" t="s">
        <v>80</v>
      </c>
      <c r="AY446" s="249" t="s">
        <v>151</v>
      </c>
    </row>
    <row r="447" s="14" customFormat="1">
      <c r="A447" s="14"/>
      <c r="B447" s="250"/>
      <c r="C447" s="251"/>
      <c r="D447" s="235" t="s">
        <v>162</v>
      </c>
      <c r="E447" s="252" t="s">
        <v>35</v>
      </c>
      <c r="F447" s="253" t="s">
        <v>177</v>
      </c>
      <c r="G447" s="251"/>
      <c r="H447" s="254">
        <v>11.114000000000001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162</v>
      </c>
      <c r="AU447" s="260" t="s">
        <v>90</v>
      </c>
      <c r="AV447" s="14" t="s">
        <v>158</v>
      </c>
      <c r="AW447" s="14" t="s">
        <v>41</v>
      </c>
      <c r="AX447" s="14" t="s">
        <v>88</v>
      </c>
      <c r="AY447" s="260" t="s">
        <v>151</v>
      </c>
    </row>
    <row r="448" s="2" customFormat="1" ht="16.5" customHeight="1">
      <c r="A448" s="41"/>
      <c r="B448" s="42"/>
      <c r="C448" s="222" t="s">
        <v>516</v>
      </c>
      <c r="D448" s="222" t="s">
        <v>153</v>
      </c>
      <c r="E448" s="223" t="s">
        <v>517</v>
      </c>
      <c r="F448" s="224" t="s">
        <v>518</v>
      </c>
      <c r="G448" s="225" t="s">
        <v>213</v>
      </c>
      <c r="H448" s="226">
        <v>273.5</v>
      </c>
      <c r="I448" s="227"/>
      <c r="J448" s="228">
        <f>ROUND(I448*H448,2)</f>
        <v>0</v>
      </c>
      <c r="K448" s="224" t="s">
        <v>157</v>
      </c>
      <c r="L448" s="47"/>
      <c r="M448" s="229" t="s">
        <v>35</v>
      </c>
      <c r="N448" s="230" t="s">
        <v>51</v>
      </c>
      <c r="O448" s="87"/>
      <c r="P448" s="231">
        <f>O448*H448</f>
        <v>0</v>
      </c>
      <c r="Q448" s="231">
        <v>0</v>
      </c>
      <c r="R448" s="231">
        <f>Q448*H448</f>
        <v>0</v>
      </c>
      <c r="S448" s="231">
        <v>0</v>
      </c>
      <c r="T448" s="232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33" t="s">
        <v>158</v>
      </c>
      <c r="AT448" s="233" t="s">
        <v>153</v>
      </c>
      <c r="AU448" s="233" t="s">
        <v>90</v>
      </c>
      <c r="AY448" s="19" t="s">
        <v>151</v>
      </c>
      <c r="BE448" s="234">
        <f>IF(N448="základní",J448,0)</f>
        <v>0</v>
      </c>
      <c r="BF448" s="234">
        <f>IF(N448="snížená",J448,0)</f>
        <v>0</v>
      </c>
      <c r="BG448" s="234">
        <f>IF(N448="zákl. přenesená",J448,0)</f>
        <v>0</v>
      </c>
      <c r="BH448" s="234">
        <f>IF(N448="sníž. přenesená",J448,0)</f>
        <v>0</v>
      </c>
      <c r="BI448" s="234">
        <f>IF(N448="nulová",J448,0)</f>
        <v>0</v>
      </c>
      <c r="BJ448" s="19" t="s">
        <v>88</v>
      </c>
      <c r="BK448" s="234">
        <f>ROUND(I448*H448,2)</f>
        <v>0</v>
      </c>
      <c r="BL448" s="19" t="s">
        <v>158</v>
      </c>
      <c r="BM448" s="233" t="s">
        <v>519</v>
      </c>
    </row>
    <row r="449" s="2" customFormat="1">
      <c r="A449" s="41"/>
      <c r="B449" s="42"/>
      <c r="C449" s="43"/>
      <c r="D449" s="235" t="s">
        <v>160</v>
      </c>
      <c r="E449" s="43"/>
      <c r="F449" s="236" t="s">
        <v>520</v>
      </c>
      <c r="G449" s="43"/>
      <c r="H449" s="43"/>
      <c r="I449" s="140"/>
      <c r="J449" s="43"/>
      <c r="K449" s="43"/>
      <c r="L449" s="47"/>
      <c r="M449" s="237"/>
      <c r="N449" s="238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19" t="s">
        <v>160</v>
      </c>
      <c r="AU449" s="19" t="s">
        <v>90</v>
      </c>
    </row>
    <row r="450" s="13" customFormat="1">
      <c r="A450" s="13"/>
      <c r="B450" s="239"/>
      <c r="C450" s="240"/>
      <c r="D450" s="235" t="s">
        <v>162</v>
      </c>
      <c r="E450" s="241" t="s">
        <v>35</v>
      </c>
      <c r="F450" s="242" t="s">
        <v>521</v>
      </c>
      <c r="G450" s="240"/>
      <c r="H450" s="243">
        <v>273.5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162</v>
      </c>
      <c r="AU450" s="249" t="s">
        <v>90</v>
      </c>
      <c r="AV450" s="13" t="s">
        <v>90</v>
      </c>
      <c r="AW450" s="13" t="s">
        <v>41</v>
      </c>
      <c r="AX450" s="13" t="s">
        <v>88</v>
      </c>
      <c r="AY450" s="249" t="s">
        <v>151</v>
      </c>
    </row>
    <row r="451" s="2" customFormat="1" ht="16.5" customHeight="1">
      <c r="A451" s="41"/>
      <c r="B451" s="42"/>
      <c r="C451" s="222" t="s">
        <v>522</v>
      </c>
      <c r="D451" s="222" t="s">
        <v>153</v>
      </c>
      <c r="E451" s="223" t="s">
        <v>523</v>
      </c>
      <c r="F451" s="224" t="s">
        <v>524</v>
      </c>
      <c r="G451" s="225" t="s">
        <v>213</v>
      </c>
      <c r="H451" s="226">
        <v>273.5</v>
      </c>
      <c r="I451" s="227"/>
      <c r="J451" s="228">
        <f>ROUND(I451*H451,2)</f>
        <v>0</v>
      </c>
      <c r="K451" s="224" t="s">
        <v>157</v>
      </c>
      <c r="L451" s="47"/>
      <c r="M451" s="229" t="s">
        <v>35</v>
      </c>
      <c r="N451" s="230" t="s">
        <v>51</v>
      </c>
      <c r="O451" s="87"/>
      <c r="P451" s="231">
        <f>O451*H451</f>
        <v>0</v>
      </c>
      <c r="Q451" s="231">
        <v>0</v>
      </c>
      <c r="R451" s="231">
        <f>Q451*H451</f>
        <v>0</v>
      </c>
      <c r="S451" s="231">
        <v>0</v>
      </c>
      <c r="T451" s="232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33" t="s">
        <v>158</v>
      </c>
      <c r="AT451" s="233" t="s">
        <v>153</v>
      </c>
      <c r="AU451" s="233" t="s">
        <v>90</v>
      </c>
      <c r="AY451" s="19" t="s">
        <v>151</v>
      </c>
      <c r="BE451" s="234">
        <f>IF(N451="základní",J451,0)</f>
        <v>0</v>
      </c>
      <c r="BF451" s="234">
        <f>IF(N451="snížená",J451,0)</f>
        <v>0</v>
      </c>
      <c r="BG451" s="234">
        <f>IF(N451="zákl. přenesená",J451,0)</f>
        <v>0</v>
      </c>
      <c r="BH451" s="234">
        <f>IF(N451="sníž. přenesená",J451,0)</f>
        <v>0</v>
      </c>
      <c r="BI451" s="234">
        <f>IF(N451="nulová",J451,0)</f>
        <v>0</v>
      </c>
      <c r="BJ451" s="19" t="s">
        <v>88</v>
      </c>
      <c r="BK451" s="234">
        <f>ROUND(I451*H451,2)</f>
        <v>0</v>
      </c>
      <c r="BL451" s="19" t="s">
        <v>158</v>
      </c>
      <c r="BM451" s="233" t="s">
        <v>525</v>
      </c>
    </row>
    <row r="452" s="2" customFormat="1">
      <c r="A452" s="41"/>
      <c r="B452" s="42"/>
      <c r="C452" s="43"/>
      <c r="D452" s="235" t="s">
        <v>160</v>
      </c>
      <c r="E452" s="43"/>
      <c r="F452" s="236" t="s">
        <v>526</v>
      </c>
      <c r="G452" s="43"/>
      <c r="H452" s="43"/>
      <c r="I452" s="140"/>
      <c r="J452" s="43"/>
      <c r="K452" s="43"/>
      <c r="L452" s="47"/>
      <c r="M452" s="237"/>
      <c r="N452" s="238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19" t="s">
        <v>160</v>
      </c>
      <c r="AU452" s="19" t="s">
        <v>90</v>
      </c>
    </row>
    <row r="453" s="13" customFormat="1">
      <c r="A453" s="13"/>
      <c r="B453" s="239"/>
      <c r="C453" s="240"/>
      <c r="D453" s="235" t="s">
        <v>162</v>
      </c>
      <c r="E453" s="241" t="s">
        <v>35</v>
      </c>
      <c r="F453" s="242" t="s">
        <v>521</v>
      </c>
      <c r="G453" s="240"/>
      <c r="H453" s="243">
        <v>273.5</v>
      </c>
      <c r="I453" s="244"/>
      <c r="J453" s="240"/>
      <c r="K453" s="240"/>
      <c r="L453" s="245"/>
      <c r="M453" s="246"/>
      <c r="N453" s="247"/>
      <c r="O453" s="247"/>
      <c r="P453" s="247"/>
      <c r="Q453" s="247"/>
      <c r="R453" s="247"/>
      <c r="S453" s="247"/>
      <c r="T453" s="24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9" t="s">
        <v>162</v>
      </c>
      <c r="AU453" s="249" t="s">
        <v>90</v>
      </c>
      <c r="AV453" s="13" t="s">
        <v>90</v>
      </c>
      <c r="AW453" s="13" t="s">
        <v>41</v>
      </c>
      <c r="AX453" s="13" t="s">
        <v>88</v>
      </c>
      <c r="AY453" s="249" t="s">
        <v>151</v>
      </c>
    </row>
    <row r="454" s="2" customFormat="1" ht="16.5" customHeight="1">
      <c r="A454" s="41"/>
      <c r="B454" s="42"/>
      <c r="C454" s="222" t="s">
        <v>527</v>
      </c>
      <c r="D454" s="222" t="s">
        <v>153</v>
      </c>
      <c r="E454" s="223" t="s">
        <v>528</v>
      </c>
      <c r="F454" s="224" t="s">
        <v>529</v>
      </c>
      <c r="G454" s="225" t="s">
        <v>213</v>
      </c>
      <c r="H454" s="226">
        <v>273.5</v>
      </c>
      <c r="I454" s="227"/>
      <c r="J454" s="228">
        <f>ROUND(I454*H454,2)</f>
        <v>0</v>
      </c>
      <c r="K454" s="224" t="s">
        <v>157</v>
      </c>
      <c r="L454" s="47"/>
      <c r="M454" s="229" t="s">
        <v>35</v>
      </c>
      <c r="N454" s="230" t="s">
        <v>51</v>
      </c>
      <c r="O454" s="87"/>
      <c r="P454" s="231">
        <f>O454*H454</f>
        <v>0</v>
      </c>
      <c r="Q454" s="231">
        <v>0</v>
      </c>
      <c r="R454" s="231">
        <f>Q454*H454</f>
        <v>0</v>
      </c>
      <c r="S454" s="231">
        <v>0</v>
      </c>
      <c r="T454" s="232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33" t="s">
        <v>158</v>
      </c>
      <c r="AT454" s="233" t="s">
        <v>153</v>
      </c>
      <c r="AU454" s="233" t="s">
        <v>90</v>
      </c>
      <c r="AY454" s="19" t="s">
        <v>151</v>
      </c>
      <c r="BE454" s="234">
        <f>IF(N454="základní",J454,0)</f>
        <v>0</v>
      </c>
      <c r="BF454" s="234">
        <f>IF(N454="snížená",J454,0)</f>
        <v>0</v>
      </c>
      <c r="BG454" s="234">
        <f>IF(N454="zákl. přenesená",J454,0)</f>
        <v>0</v>
      </c>
      <c r="BH454" s="234">
        <f>IF(N454="sníž. přenesená",J454,0)</f>
        <v>0</v>
      </c>
      <c r="BI454" s="234">
        <f>IF(N454="nulová",J454,0)</f>
        <v>0</v>
      </c>
      <c r="BJ454" s="19" t="s">
        <v>88</v>
      </c>
      <c r="BK454" s="234">
        <f>ROUND(I454*H454,2)</f>
        <v>0</v>
      </c>
      <c r="BL454" s="19" t="s">
        <v>158</v>
      </c>
      <c r="BM454" s="233" t="s">
        <v>530</v>
      </c>
    </row>
    <row r="455" s="2" customFormat="1">
      <c r="A455" s="41"/>
      <c r="B455" s="42"/>
      <c r="C455" s="43"/>
      <c r="D455" s="235" t="s">
        <v>160</v>
      </c>
      <c r="E455" s="43"/>
      <c r="F455" s="236" t="s">
        <v>526</v>
      </c>
      <c r="G455" s="43"/>
      <c r="H455" s="43"/>
      <c r="I455" s="140"/>
      <c r="J455" s="43"/>
      <c r="K455" s="43"/>
      <c r="L455" s="47"/>
      <c r="M455" s="237"/>
      <c r="N455" s="238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160</v>
      </c>
      <c r="AU455" s="19" t="s">
        <v>90</v>
      </c>
    </row>
    <row r="456" s="15" customFormat="1">
      <c r="A456" s="15"/>
      <c r="B456" s="261"/>
      <c r="C456" s="262"/>
      <c r="D456" s="235" t="s">
        <v>162</v>
      </c>
      <c r="E456" s="263" t="s">
        <v>35</v>
      </c>
      <c r="F456" s="264" t="s">
        <v>531</v>
      </c>
      <c r="G456" s="262"/>
      <c r="H456" s="263" t="s">
        <v>35</v>
      </c>
      <c r="I456" s="265"/>
      <c r="J456" s="262"/>
      <c r="K456" s="262"/>
      <c r="L456" s="266"/>
      <c r="M456" s="267"/>
      <c r="N456" s="268"/>
      <c r="O456" s="268"/>
      <c r="P456" s="268"/>
      <c r="Q456" s="268"/>
      <c r="R456" s="268"/>
      <c r="S456" s="268"/>
      <c r="T456" s="269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0" t="s">
        <v>162</v>
      </c>
      <c r="AU456" s="270" t="s">
        <v>90</v>
      </c>
      <c r="AV456" s="15" t="s">
        <v>88</v>
      </c>
      <c r="AW456" s="15" t="s">
        <v>41</v>
      </c>
      <c r="AX456" s="15" t="s">
        <v>80</v>
      </c>
      <c r="AY456" s="270" t="s">
        <v>151</v>
      </c>
    </row>
    <row r="457" s="13" customFormat="1">
      <c r="A457" s="13"/>
      <c r="B457" s="239"/>
      <c r="C457" s="240"/>
      <c r="D457" s="235" t="s">
        <v>162</v>
      </c>
      <c r="E457" s="241" t="s">
        <v>35</v>
      </c>
      <c r="F457" s="242" t="s">
        <v>521</v>
      </c>
      <c r="G457" s="240"/>
      <c r="H457" s="243">
        <v>273.5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162</v>
      </c>
      <c r="AU457" s="249" t="s">
        <v>90</v>
      </c>
      <c r="AV457" s="13" t="s">
        <v>90</v>
      </c>
      <c r="AW457" s="13" t="s">
        <v>41</v>
      </c>
      <c r="AX457" s="13" t="s">
        <v>88</v>
      </c>
      <c r="AY457" s="249" t="s">
        <v>151</v>
      </c>
    </row>
    <row r="458" s="12" customFormat="1" ht="22.8" customHeight="1">
      <c r="A458" s="12"/>
      <c r="B458" s="206"/>
      <c r="C458" s="207"/>
      <c r="D458" s="208" t="s">
        <v>79</v>
      </c>
      <c r="E458" s="220" t="s">
        <v>158</v>
      </c>
      <c r="F458" s="220" t="s">
        <v>532</v>
      </c>
      <c r="G458" s="207"/>
      <c r="H458" s="207"/>
      <c r="I458" s="210"/>
      <c r="J458" s="221">
        <f>BK458</f>
        <v>0</v>
      </c>
      <c r="K458" s="207"/>
      <c r="L458" s="212"/>
      <c r="M458" s="213"/>
      <c r="N458" s="214"/>
      <c r="O458" s="214"/>
      <c r="P458" s="215">
        <f>SUM(P459:P495)</f>
        <v>0</v>
      </c>
      <c r="Q458" s="214"/>
      <c r="R458" s="215">
        <f>SUM(R459:R495)</f>
        <v>0.62661999999999995</v>
      </c>
      <c r="S458" s="214"/>
      <c r="T458" s="216">
        <f>SUM(T459:T495)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7" t="s">
        <v>88</v>
      </c>
      <c r="AT458" s="218" t="s">
        <v>79</v>
      </c>
      <c r="AU458" s="218" t="s">
        <v>88</v>
      </c>
      <c r="AY458" s="217" t="s">
        <v>151</v>
      </c>
      <c r="BK458" s="219">
        <f>SUM(BK459:BK495)</f>
        <v>0</v>
      </c>
    </row>
    <row r="459" s="2" customFormat="1" ht="16.5" customHeight="1">
      <c r="A459" s="41"/>
      <c r="B459" s="42"/>
      <c r="C459" s="222" t="s">
        <v>533</v>
      </c>
      <c r="D459" s="222" t="s">
        <v>153</v>
      </c>
      <c r="E459" s="223" t="s">
        <v>534</v>
      </c>
      <c r="F459" s="224" t="s">
        <v>535</v>
      </c>
      <c r="G459" s="225" t="s">
        <v>255</v>
      </c>
      <c r="H459" s="226">
        <v>34.505000000000003</v>
      </c>
      <c r="I459" s="227"/>
      <c r="J459" s="228">
        <f>ROUND(I459*H459,2)</f>
        <v>0</v>
      </c>
      <c r="K459" s="224" t="s">
        <v>157</v>
      </c>
      <c r="L459" s="47"/>
      <c r="M459" s="229" t="s">
        <v>35</v>
      </c>
      <c r="N459" s="230" t="s">
        <v>51</v>
      </c>
      <c r="O459" s="87"/>
      <c r="P459" s="231">
        <f>O459*H459</f>
        <v>0</v>
      </c>
      <c r="Q459" s="231">
        <v>0</v>
      </c>
      <c r="R459" s="231">
        <f>Q459*H459</f>
        <v>0</v>
      </c>
      <c r="S459" s="231">
        <v>0</v>
      </c>
      <c r="T459" s="232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33" t="s">
        <v>158</v>
      </c>
      <c r="AT459" s="233" t="s">
        <v>153</v>
      </c>
      <c r="AU459" s="233" t="s">
        <v>90</v>
      </c>
      <c r="AY459" s="19" t="s">
        <v>151</v>
      </c>
      <c r="BE459" s="234">
        <f>IF(N459="základní",J459,0)</f>
        <v>0</v>
      </c>
      <c r="BF459" s="234">
        <f>IF(N459="snížená",J459,0)</f>
        <v>0</v>
      </c>
      <c r="BG459" s="234">
        <f>IF(N459="zákl. přenesená",J459,0)</f>
        <v>0</v>
      </c>
      <c r="BH459" s="234">
        <f>IF(N459="sníž. přenesená",J459,0)</f>
        <v>0</v>
      </c>
      <c r="BI459" s="234">
        <f>IF(N459="nulová",J459,0)</f>
        <v>0</v>
      </c>
      <c r="BJ459" s="19" t="s">
        <v>88</v>
      </c>
      <c r="BK459" s="234">
        <f>ROUND(I459*H459,2)</f>
        <v>0</v>
      </c>
      <c r="BL459" s="19" t="s">
        <v>158</v>
      </c>
      <c r="BM459" s="233" t="s">
        <v>536</v>
      </c>
    </row>
    <row r="460" s="2" customFormat="1">
      <c r="A460" s="41"/>
      <c r="B460" s="42"/>
      <c r="C460" s="43"/>
      <c r="D460" s="235" t="s">
        <v>160</v>
      </c>
      <c r="E460" s="43"/>
      <c r="F460" s="236" t="s">
        <v>537</v>
      </c>
      <c r="G460" s="43"/>
      <c r="H460" s="43"/>
      <c r="I460" s="140"/>
      <c r="J460" s="43"/>
      <c r="K460" s="43"/>
      <c r="L460" s="47"/>
      <c r="M460" s="237"/>
      <c r="N460" s="238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19" t="s">
        <v>160</v>
      </c>
      <c r="AU460" s="19" t="s">
        <v>90</v>
      </c>
    </row>
    <row r="461" s="15" customFormat="1">
      <c r="A461" s="15"/>
      <c r="B461" s="261"/>
      <c r="C461" s="262"/>
      <c r="D461" s="235" t="s">
        <v>162</v>
      </c>
      <c r="E461" s="263" t="s">
        <v>35</v>
      </c>
      <c r="F461" s="264" t="s">
        <v>279</v>
      </c>
      <c r="G461" s="262"/>
      <c r="H461" s="263" t="s">
        <v>35</v>
      </c>
      <c r="I461" s="265"/>
      <c r="J461" s="262"/>
      <c r="K461" s="262"/>
      <c r="L461" s="266"/>
      <c r="M461" s="267"/>
      <c r="N461" s="268"/>
      <c r="O461" s="268"/>
      <c r="P461" s="268"/>
      <c r="Q461" s="268"/>
      <c r="R461" s="268"/>
      <c r="S461" s="268"/>
      <c r="T461" s="269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0" t="s">
        <v>162</v>
      </c>
      <c r="AU461" s="270" t="s">
        <v>90</v>
      </c>
      <c r="AV461" s="15" t="s">
        <v>88</v>
      </c>
      <c r="AW461" s="15" t="s">
        <v>41</v>
      </c>
      <c r="AX461" s="15" t="s">
        <v>80</v>
      </c>
      <c r="AY461" s="270" t="s">
        <v>151</v>
      </c>
    </row>
    <row r="462" s="13" customFormat="1">
      <c r="A462" s="13"/>
      <c r="B462" s="239"/>
      <c r="C462" s="240"/>
      <c r="D462" s="235" t="s">
        <v>162</v>
      </c>
      <c r="E462" s="241" t="s">
        <v>35</v>
      </c>
      <c r="F462" s="242" t="s">
        <v>538</v>
      </c>
      <c r="G462" s="240"/>
      <c r="H462" s="243">
        <v>6.9299999999999997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9" t="s">
        <v>162</v>
      </c>
      <c r="AU462" s="249" t="s">
        <v>90</v>
      </c>
      <c r="AV462" s="13" t="s">
        <v>90</v>
      </c>
      <c r="AW462" s="13" t="s">
        <v>41</v>
      </c>
      <c r="AX462" s="13" t="s">
        <v>80</v>
      </c>
      <c r="AY462" s="249" t="s">
        <v>151</v>
      </c>
    </row>
    <row r="463" s="13" customFormat="1">
      <c r="A463" s="13"/>
      <c r="B463" s="239"/>
      <c r="C463" s="240"/>
      <c r="D463" s="235" t="s">
        <v>162</v>
      </c>
      <c r="E463" s="241" t="s">
        <v>35</v>
      </c>
      <c r="F463" s="242" t="s">
        <v>539</v>
      </c>
      <c r="G463" s="240"/>
      <c r="H463" s="243">
        <v>0.17999999999999999</v>
      </c>
      <c r="I463" s="244"/>
      <c r="J463" s="240"/>
      <c r="K463" s="240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162</v>
      </c>
      <c r="AU463" s="249" t="s">
        <v>90</v>
      </c>
      <c r="AV463" s="13" t="s">
        <v>90</v>
      </c>
      <c r="AW463" s="13" t="s">
        <v>41</v>
      </c>
      <c r="AX463" s="13" t="s">
        <v>80</v>
      </c>
      <c r="AY463" s="249" t="s">
        <v>151</v>
      </c>
    </row>
    <row r="464" s="13" customFormat="1">
      <c r="A464" s="13"/>
      <c r="B464" s="239"/>
      <c r="C464" s="240"/>
      <c r="D464" s="235" t="s">
        <v>162</v>
      </c>
      <c r="E464" s="241" t="s">
        <v>35</v>
      </c>
      <c r="F464" s="242" t="s">
        <v>540</v>
      </c>
      <c r="G464" s="240"/>
      <c r="H464" s="243">
        <v>0.17999999999999999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9" t="s">
        <v>162</v>
      </c>
      <c r="AU464" s="249" t="s">
        <v>90</v>
      </c>
      <c r="AV464" s="13" t="s">
        <v>90</v>
      </c>
      <c r="AW464" s="13" t="s">
        <v>41</v>
      </c>
      <c r="AX464" s="13" t="s">
        <v>80</v>
      </c>
      <c r="AY464" s="249" t="s">
        <v>151</v>
      </c>
    </row>
    <row r="465" s="15" customFormat="1">
      <c r="A465" s="15"/>
      <c r="B465" s="261"/>
      <c r="C465" s="262"/>
      <c r="D465" s="235" t="s">
        <v>162</v>
      </c>
      <c r="E465" s="263" t="s">
        <v>35</v>
      </c>
      <c r="F465" s="264" t="s">
        <v>289</v>
      </c>
      <c r="G465" s="262"/>
      <c r="H465" s="263" t="s">
        <v>35</v>
      </c>
      <c r="I465" s="265"/>
      <c r="J465" s="262"/>
      <c r="K465" s="262"/>
      <c r="L465" s="266"/>
      <c r="M465" s="267"/>
      <c r="N465" s="268"/>
      <c r="O465" s="268"/>
      <c r="P465" s="268"/>
      <c r="Q465" s="268"/>
      <c r="R465" s="268"/>
      <c r="S465" s="268"/>
      <c r="T465" s="269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0" t="s">
        <v>162</v>
      </c>
      <c r="AU465" s="270" t="s">
        <v>90</v>
      </c>
      <c r="AV465" s="15" t="s">
        <v>88</v>
      </c>
      <c r="AW465" s="15" t="s">
        <v>41</v>
      </c>
      <c r="AX465" s="15" t="s">
        <v>80</v>
      </c>
      <c r="AY465" s="270" t="s">
        <v>151</v>
      </c>
    </row>
    <row r="466" s="13" customFormat="1">
      <c r="A466" s="13"/>
      <c r="B466" s="239"/>
      <c r="C466" s="240"/>
      <c r="D466" s="235" t="s">
        <v>162</v>
      </c>
      <c r="E466" s="241" t="s">
        <v>35</v>
      </c>
      <c r="F466" s="242" t="s">
        <v>541</v>
      </c>
      <c r="G466" s="240"/>
      <c r="H466" s="243">
        <v>2.915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162</v>
      </c>
      <c r="AU466" s="249" t="s">
        <v>90</v>
      </c>
      <c r="AV466" s="13" t="s">
        <v>90</v>
      </c>
      <c r="AW466" s="13" t="s">
        <v>41</v>
      </c>
      <c r="AX466" s="13" t="s">
        <v>80</v>
      </c>
      <c r="AY466" s="249" t="s">
        <v>151</v>
      </c>
    </row>
    <row r="467" s="13" customFormat="1">
      <c r="A467" s="13"/>
      <c r="B467" s="239"/>
      <c r="C467" s="240"/>
      <c r="D467" s="235" t="s">
        <v>162</v>
      </c>
      <c r="E467" s="241" t="s">
        <v>35</v>
      </c>
      <c r="F467" s="242" t="s">
        <v>542</v>
      </c>
      <c r="G467" s="240"/>
      <c r="H467" s="243">
        <v>0.17999999999999999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162</v>
      </c>
      <c r="AU467" s="249" t="s">
        <v>90</v>
      </c>
      <c r="AV467" s="13" t="s">
        <v>90</v>
      </c>
      <c r="AW467" s="13" t="s">
        <v>41</v>
      </c>
      <c r="AX467" s="13" t="s">
        <v>80</v>
      </c>
      <c r="AY467" s="249" t="s">
        <v>151</v>
      </c>
    </row>
    <row r="468" s="15" customFormat="1">
      <c r="A468" s="15"/>
      <c r="B468" s="261"/>
      <c r="C468" s="262"/>
      <c r="D468" s="235" t="s">
        <v>162</v>
      </c>
      <c r="E468" s="263" t="s">
        <v>35</v>
      </c>
      <c r="F468" s="264" t="s">
        <v>294</v>
      </c>
      <c r="G468" s="262"/>
      <c r="H468" s="263" t="s">
        <v>35</v>
      </c>
      <c r="I468" s="265"/>
      <c r="J468" s="262"/>
      <c r="K468" s="262"/>
      <c r="L468" s="266"/>
      <c r="M468" s="267"/>
      <c r="N468" s="268"/>
      <c r="O468" s="268"/>
      <c r="P468" s="268"/>
      <c r="Q468" s="268"/>
      <c r="R468" s="268"/>
      <c r="S468" s="268"/>
      <c r="T468" s="269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0" t="s">
        <v>162</v>
      </c>
      <c r="AU468" s="270" t="s">
        <v>90</v>
      </c>
      <c r="AV468" s="15" t="s">
        <v>88</v>
      </c>
      <c r="AW468" s="15" t="s">
        <v>41</v>
      </c>
      <c r="AX468" s="15" t="s">
        <v>80</v>
      </c>
      <c r="AY468" s="270" t="s">
        <v>151</v>
      </c>
    </row>
    <row r="469" s="13" customFormat="1">
      <c r="A469" s="13"/>
      <c r="B469" s="239"/>
      <c r="C469" s="240"/>
      <c r="D469" s="235" t="s">
        <v>162</v>
      </c>
      <c r="E469" s="241" t="s">
        <v>35</v>
      </c>
      <c r="F469" s="242" t="s">
        <v>543</v>
      </c>
      <c r="G469" s="240"/>
      <c r="H469" s="243">
        <v>6.2400000000000002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162</v>
      </c>
      <c r="AU469" s="249" t="s">
        <v>90</v>
      </c>
      <c r="AV469" s="13" t="s">
        <v>90</v>
      </c>
      <c r="AW469" s="13" t="s">
        <v>41</v>
      </c>
      <c r="AX469" s="13" t="s">
        <v>80</v>
      </c>
      <c r="AY469" s="249" t="s">
        <v>151</v>
      </c>
    </row>
    <row r="470" s="13" customFormat="1">
      <c r="A470" s="13"/>
      <c r="B470" s="239"/>
      <c r="C470" s="240"/>
      <c r="D470" s="235" t="s">
        <v>162</v>
      </c>
      <c r="E470" s="241" t="s">
        <v>35</v>
      </c>
      <c r="F470" s="242" t="s">
        <v>544</v>
      </c>
      <c r="G470" s="240"/>
      <c r="H470" s="243">
        <v>0.14000000000000001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162</v>
      </c>
      <c r="AU470" s="249" t="s">
        <v>90</v>
      </c>
      <c r="AV470" s="13" t="s">
        <v>90</v>
      </c>
      <c r="AW470" s="13" t="s">
        <v>41</v>
      </c>
      <c r="AX470" s="13" t="s">
        <v>80</v>
      </c>
      <c r="AY470" s="249" t="s">
        <v>151</v>
      </c>
    </row>
    <row r="471" s="15" customFormat="1">
      <c r="A471" s="15"/>
      <c r="B471" s="261"/>
      <c r="C471" s="262"/>
      <c r="D471" s="235" t="s">
        <v>162</v>
      </c>
      <c r="E471" s="263" t="s">
        <v>35</v>
      </c>
      <c r="F471" s="264" t="s">
        <v>299</v>
      </c>
      <c r="G471" s="262"/>
      <c r="H471" s="263" t="s">
        <v>35</v>
      </c>
      <c r="I471" s="265"/>
      <c r="J471" s="262"/>
      <c r="K471" s="262"/>
      <c r="L471" s="266"/>
      <c r="M471" s="267"/>
      <c r="N471" s="268"/>
      <c r="O471" s="268"/>
      <c r="P471" s="268"/>
      <c r="Q471" s="268"/>
      <c r="R471" s="268"/>
      <c r="S471" s="268"/>
      <c r="T471" s="26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0" t="s">
        <v>162</v>
      </c>
      <c r="AU471" s="270" t="s">
        <v>90</v>
      </c>
      <c r="AV471" s="15" t="s">
        <v>88</v>
      </c>
      <c r="AW471" s="15" t="s">
        <v>41</v>
      </c>
      <c r="AX471" s="15" t="s">
        <v>80</v>
      </c>
      <c r="AY471" s="270" t="s">
        <v>151</v>
      </c>
    </row>
    <row r="472" s="13" customFormat="1">
      <c r="A472" s="13"/>
      <c r="B472" s="239"/>
      <c r="C472" s="240"/>
      <c r="D472" s="235" t="s">
        <v>162</v>
      </c>
      <c r="E472" s="241" t="s">
        <v>35</v>
      </c>
      <c r="F472" s="242" t="s">
        <v>545</v>
      </c>
      <c r="G472" s="240"/>
      <c r="H472" s="243">
        <v>5.0049999999999999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162</v>
      </c>
      <c r="AU472" s="249" t="s">
        <v>90</v>
      </c>
      <c r="AV472" s="13" t="s">
        <v>90</v>
      </c>
      <c r="AW472" s="13" t="s">
        <v>41</v>
      </c>
      <c r="AX472" s="13" t="s">
        <v>80</v>
      </c>
      <c r="AY472" s="249" t="s">
        <v>151</v>
      </c>
    </row>
    <row r="473" s="13" customFormat="1">
      <c r="A473" s="13"/>
      <c r="B473" s="239"/>
      <c r="C473" s="240"/>
      <c r="D473" s="235" t="s">
        <v>162</v>
      </c>
      <c r="E473" s="241" t="s">
        <v>35</v>
      </c>
      <c r="F473" s="242" t="s">
        <v>546</v>
      </c>
      <c r="G473" s="240"/>
      <c r="H473" s="243">
        <v>0.14000000000000001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9" t="s">
        <v>162</v>
      </c>
      <c r="AU473" s="249" t="s">
        <v>90</v>
      </c>
      <c r="AV473" s="13" t="s">
        <v>90</v>
      </c>
      <c r="AW473" s="13" t="s">
        <v>41</v>
      </c>
      <c r="AX473" s="13" t="s">
        <v>80</v>
      </c>
      <c r="AY473" s="249" t="s">
        <v>151</v>
      </c>
    </row>
    <row r="474" s="15" customFormat="1">
      <c r="A474" s="15"/>
      <c r="B474" s="261"/>
      <c r="C474" s="262"/>
      <c r="D474" s="235" t="s">
        <v>162</v>
      </c>
      <c r="E474" s="263" t="s">
        <v>35</v>
      </c>
      <c r="F474" s="264" t="s">
        <v>304</v>
      </c>
      <c r="G474" s="262"/>
      <c r="H474" s="263" t="s">
        <v>35</v>
      </c>
      <c r="I474" s="265"/>
      <c r="J474" s="262"/>
      <c r="K474" s="262"/>
      <c r="L474" s="266"/>
      <c r="M474" s="267"/>
      <c r="N474" s="268"/>
      <c r="O474" s="268"/>
      <c r="P474" s="268"/>
      <c r="Q474" s="268"/>
      <c r="R474" s="268"/>
      <c r="S474" s="268"/>
      <c r="T474" s="269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0" t="s">
        <v>162</v>
      </c>
      <c r="AU474" s="270" t="s">
        <v>90</v>
      </c>
      <c r="AV474" s="15" t="s">
        <v>88</v>
      </c>
      <c r="AW474" s="15" t="s">
        <v>41</v>
      </c>
      <c r="AX474" s="15" t="s">
        <v>80</v>
      </c>
      <c r="AY474" s="270" t="s">
        <v>151</v>
      </c>
    </row>
    <row r="475" s="13" customFormat="1">
      <c r="A475" s="13"/>
      <c r="B475" s="239"/>
      <c r="C475" s="240"/>
      <c r="D475" s="235" t="s">
        <v>162</v>
      </c>
      <c r="E475" s="241" t="s">
        <v>35</v>
      </c>
      <c r="F475" s="242" t="s">
        <v>547</v>
      </c>
      <c r="G475" s="240"/>
      <c r="H475" s="243">
        <v>6.5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162</v>
      </c>
      <c r="AU475" s="249" t="s">
        <v>90</v>
      </c>
      <c r="AV475" s="13" t="s">
        <v>90</v>
      </c>
      <c r="AW475" s="13" t="s">
        <v>41</v>
      </c>
      <c r="AX475" s="13" t="s">
        <v>80</v>
      </c>
      <c r="AY475" s="249" t="s">
        <v>151</v>
      </c>
    </row>
    <row r="476" s="13" customFormat="1">
      <c r="A476" s="13"/>
      <c r="B476" s="239"/>
      <c r="C476" s="240"/>
      <c r="D476" s="235" t="s">
        <v>162</v>
      </c>
      <c r="E476" s="241" t="s">
        <v>35</v>
      </c>
      <c r="F476" s="242" t="s">
        <v>548</v>
      </c>
      <c r="G476" s="240"/>
      <c r="H476" s="243">
        <v>0.14000000000000001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162</v>
      </c>
      <c r="AU476" s="249" t="s">
        <v>90</v>
      </c>
      <c r="AV476" s="13" t="s">
        <v>90</v>
      </c>
      <c r="AW476" s="13" t="s">
        <v>41</v>
      </c>
      <c r="AX476" s="13" t="s">
        <v>80</v>
      </c>
      <c r="AY476" s="249" t="s">
        <v>151</v>
      </c>
    </row>
    <row r="477" s="15" customFormat="1">
      <c r="A477" s="15"/>
      <c r="B477" s="261"/>
      <c r="C477" s="262"/>
      <c r="D477" s="235" t="s">
        <v>162</v>
      </c>
      <c r="E477" s="263" t="s">
        <v>35</v>
      </c>
      <c r="F477" s="264" t="s">
        <v>309</v>
      </c>
      <c r="G477" s="262"/>
      <c r="H477" s="263" t="s">
        <v>35</v>
      </c>
      <c r="I477" s="265"/>
      <c r="J477" s="262"/>
      <c r="K477" s="262"/>
      <c r="L477" s="266"/>
      <c r="M477" s="267"/>
      <c r="N477" s="268"/>
      <c r="O477" s="268"/>
      <c r="P477" s="268"/>
      <c r="Q477" s="268"/>
      <c r="R477" s="268"/>
      <c r="S477" s="268"/>
      <c r="T477" s="269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0" t="s">
        <v>162</v>
      </c>
      <c r="AU477" s="270" t="s">
        <v>90</v>
      </c>
      <c r="AV477" s="15" t="s">
        <v>88</v>
      </c>
      <c r="AW477" s="15" t="s">
        <v>41</v>
      </c>
      <c r="AX477" s="15" t="s">
        <v>80</v>
      </c>
      <c r="AY477" s="270" t="s">
        <v>151</v>
      </c>
    </row>
    <row r="478" s="13" customFormat="1">
      <c r="A478" s="13"/>
      <c r="B478" s="239"/>
      <c r="C478" s="240"/>
      <c r="D478" s="235" t="s">
        <v>162</v>
      </c>
      <c r="E478" s="241" t="s">
        <v>35</v>
      </c>
      <c r="F478" s="242" t="s">
        <v>549</v>
      </c>
      <c r="G478" s="240"/>
      <c r="H478" s="243">
        <v>4.29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162</v>
      </c>
      <c r="AU478" s="249" t="s">
        <v>90</v>
      </c>
      <c r="AV478" s="13" t="s">
        <v>90</v>
      </c>
      <c r="AW478" s="13" t="s">
        <v>41</v>
      </c>
      <c r="AX478" s="13" t="s">
        <v>80</v>
      </c>
      <c r="AY478" s="249" t="s">
        <v>151</v>
      </c>
    </row>
    <row r="479" s="13" customFormat="1">
      <c r="A479" s="13"/>
      <c r="B479" s="239"/>
      <c r="C479" s="240"/>
      <c r="D479" s="235" t="s">
        <v>162</v>
      </c>
      <c r="E479" s="241" t="s">
        <v>35</v>
      </c>
      <c r="F479" s="242" t="s">
        <v>471</v>
      </c>
      <c r="G479" s="240"/>
      <c r="H479" s="243">
        <v>0.28999999999999998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162</v>
      </c>
      <c r="AU479" s="249" t="s">
        <v>90</v>
      </c>
      <c r="AV479" s="13" t="s">
        <v>90</v>
      </c>
      <c r="AW479" s="13" t="s">
        <v>41</v>
      </c>
      <c r="AX479" s="13" t="s">
        <v>80</v>
      </c>
      <c r="AY479" s="249" t="s">
        <v>151</v>
      </c>
    </row>
    <row r="480" s="15" customFormat="1">
      <c r="A480" s="15"/>
      <c r="B480" s="261"/>
      <c r="C480" s="262"/>
      <c r="D480" s="235" t="s">
        <v>162</v>
      </c>
      <c r="E480" s="263" t="s">
        <v>35</v>
      </c>
      <c r="F480" s="264" t="s">
        <v>314</v>
      </c>
      <c r="G480" s="262"/>
      <c r="H480" s="263" t="s">
        <v>35</v>
      </c>
      <c r="I480" s="265"/>
      <c r="J480" s="262"/>
      <c r="K480" s="262"/>
      <c r="L480" s="266"/>
      <c r="M480" s="267"/>
      <c r="N480" s="268"/>
      <c r="O480" s="268"/>
      <c r="P480" s="268"/>
      <c r="Q480" s="268"/>
      <c r="R480" s="268"/>
      <c r="S480" s="268"/>
      <c r="T480" s="269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0" t="s">
        <v>162</v>
      </c>
      <c r="AU480" s="270" t="s">
        <v>90</v>
      </c>
      <c r="AV480" s="15" t="s">
        <v>88</v>
      </c>
      <c r="AW480" s="15" t="s">
        <v>41</v>
      </c>
      <c r="AX480" s="15" t="s">
        <v>80</v>
      </c>
      <c r="AY480" s="270" t="s">
        <v>151</v>
      </c>
    </row>
    <row r="481" s="13" customFormat="1">
      <c r="A481" s="13"/>
      <c r="B481" s="239"/>
      <c r="C481" s="240"/>
      <c r="D481" s="235" t="s">
        <v>162</v>
      </c>
      <c r="E481" s="241" t="s">
        <v>35</v>
      </c>
      <c r="F481" s="242" t="s">
        <v>550</v>
      </c>
      <c r="G481" s="240"/>
      <c r="H481" s="243">
        <v>1.105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162</v>
      </c>
      <c r="AU481" s="249" t="s">
        <v>90</v>
      </c>
      <c r="AV481" s="13" t="s">
        <v>90</v>
      </c>
      <c r="AW481" s="13" t="s">
        <v>41</v>
      </c>
      <c r="AX481" s="13" t="s">
        <v>80</v>
      </c>
      <c r="AY481" s="249" t="s">
        <v>151</v>
      </c>
    </row>
    <row r="482" s="13" customFormat="1">
      <c r="A482" s="13"/>
      <c r="B482" s="239"/>
      <c r="C482" s="240"/>
      <c r="D482" s="235" t="s">
        <v>162</v>
      </c>
      <c r="E482" s="241" t="s">
        <v>35</v>
      </c>
      <c r="F482" s="242" t="s">
        <v>551</v>
      </c>
      <c r="G482" s="240"/>
      <c r="H482" s="243">
        <v>0.27000000000000002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162</v>
      </c>
      <c r="AU482" s="249" t="s">
        <v>90</v>
      </c>
      <c r="AV482" s="13" t="s">
        <v>90</v>
      </c>
      <c r="AW482" s="13" t="s">
        <v>41</v>
      </c>
      <c r="AX482" s="13" t="s">
        <v>80</v>
      </c>
      <c r="AY482" s="249" t="s">
        <v>151</v>
      </c>
    </row>
    <row r="483" s="14" customFormat="1">
      <c r="A483" s="14"/>
      <c r="B483" s="250"/>
      <c r="C483" s="251"/>
      <c r="D483" s="235" t="s">
        <v>162</v>
      </c>
      <c r="E483" s="252" t="s">
        <v>109</v>
      </c>
      <c r="F483" s="253" t="s">
        <v>177</v>
      </c>
      <c r="G483" s="251"/>
      <c r="H483" s="254">
        <v>34.505000000000003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0" t="s">
        <v>162</v>
      </c>
      <c r="AU483" s="260" t="s">
        <v>90</v>
      </c>
      <c r="AV483" s="14" t="s">
        <v>158</v>
      </c>
      <c r="AW483" s="14" t="s">
        <v>41</v>
      </c>
      <c r="AX483" s="14" t="s">
        <v>88</v>
      </c>
      <c r="AY483" s="260" t="s">
        <v>151</v>
      </c>
    </row>
    <row r="484" s="2" customFormat="1" ht="16.5" customHeight="1">
      <c r="A484" s="41"/>
      <c r="B484" s="42"/>
      <c r="C484" s="222" t="s">
        <v>552</v>
      </c>
      <c r="D484" s="222" t="s">
        <v>153</v>
      </c>
      <c r="E484" s="223" t="s">
        <v>553</v>
      </c>
      <c r="F484" s="224" t="s">
        <v>554</v>
      </c>
      <c r="G484" s="225" t="s">
        <v>555</v>
      </c>
      <c r="H484" s="226">
        <v>12</v>
      </c>
      <c r="I484" s="227"/>
      <c r="J484" s="228">
        <f>ROUND(I484*H484,2)</f>
        <v>0</v>
      </c>
      <c r="K484" s="224" t="s">
        <v>157</v>
      </c>
      <c r="L484" s="47"/>
      <c r="M484" s="229" t="s">
        <v>35</v>
      </c>
      <c r="N484" s="230" t="s">
        <v>51</v>
      </c>
      <c r="O484" s="87"/>
      <c r="P484" s="231">
        <f>O484*H484</f>
        <v>0</v>
      </c>
      <c r="Q484" s="231">
        <v>0.0066</v>
      </c>
      <c r="R484" s="231">
        <f>Q484*H484</f>
        <v>0.079199999999999993</v>
      </c>
      <c r="S484" s="231">
        <v>0</v>
      </c>
      <c r="T484" s="232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33" t="s">
        <v>158</v>
      </c>
      <c r="AT484" s="233" t="s">
        <v>153</v>
      </c>
      <c r="AU484" s="233" t="s">
        <v>90</v>
      </c>
      <c r="AY484" s="19" t="s">
        <v>151</v>
      </c>
      <c r="BE484" s="234">
        <f>IF(N484="základní",J484,0)</f>
        <v>0</v>
      </c>
      <c r="BF484" s="234">
        <f>IF(N484="snížená",J484,0)</f>
        <v>0</v>
      </c>
      <c r="BG484" s="234">
        <f>IF(N484="zákl. přenesená",J484,0)</f>
        <v>0</v>
      </c>
      <c r="BH484" s="234">
        <f>IF(N484="sníž. přenesená",J484,0)</f>
        <v>0</v>
      </c>
      <c r="BI484" s="234">
        <f>IF(N484="nulová",J484,0)</f>
        <v>0</v>
      </c>
      <c r="BJ484" s="19" t="s">
        <v>88</v>
      </c>
      <c r="BK484" s="234">
        <f>ROUND(I484*H484,2)</f>
        <v>0</v>
      </c>
      <c r="BL484" s="19" t="s">
        <v>158</v>
      </c>
      <c r="BM484" s="233" t="s">
        <v>556</v>
      </c>
    </row>
    <row r="485" s="2" customFormat="1">
      <c r="A485" s="41"/>
      <c r="B485" s="42"/>
      <c r="C485" s="43"/>
      <c r="D485" s="235" t="s">
        <v>160</v>
      </c>
      <c r="E485" s="43"/>
      <c r="F485" s="236" t="s">
        <v>557</v>
      </c>
      <c r="G485" s="43"/>
      <c r="H485" s="43"/>
      <c r="I485" s="140"/>
      <c r="J485" s="43"/>
      <c r="K485" s="43"/>
      <c r="L485" s="47"/>
      <c r="M485" s="237"/>
      <c r="N485" s="238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19" t="s">
        <v>160</v>
      </c>
      <c r="AU485" s="19" t="s">
        <v>90</v>
      </c>
    </row>
    <row r="486" s="13" customFormat="1">
      <c r="A486" s="13"/>
      <c r="B486" s="239"/>
      <c r="C486" s="240"/>
      <c r="D486" s="235" t="s">
        <v>162</v>
      </c>
      <c r="E486" s="241" t="s">
        <v>35</v>
      </c>
      <c r="F486" s="242" t="s">
        <v>259</v>
      </c>
      <c r="G486" s="240"/>
      <c r="H486" s="243">
        <v>12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162</v>
      </c>
      <c r="AU486" s="249" t="s">
        <v>90</v>
      </c>
      <c r="AV486" s="13" t="s">
        <v>90</v>
      </c>
      <c r="AW486" s="13" t="s">
        <v>41</v>
      </c>
      <c r="AX486" s="13" t="s">
        <v>88</v>
      </c>
      <c r="AY486" s="249" t="s">
        <v>151</v>
      </c>
    </row>
    <row r="487" s="2" customFormat="1" ht="16.5" customHeight="1">
      <c r="A487" s="41"/>
      <c r="B487" s="42"/>
      <c r="C487" s="282" t="s">
        <v>558</v>
      </c>
      <c r="D487" s="282" t="s">
        <v>449</v>
      </c>
      <c r="E487" s="283" t="s">
        <v>559</v>
      </c>
      <c r="F487" s="284" t="s">
        <v>560</v>
      </c>
      <c r="G487" s="285" t="s">
        <v>555</v>
      </c>
      <c r="H487" s="286">
        <v>2.02</v>
      </c>
      <c r="I487" s="287"/>
      <c r="J487" s="288">
        <f>ROUND(I487*H487,2)</f>
        <v>0</v>
      </c>
      <c r="K487" s="284" t="s">
        <v>356</v>
      </c>
      <c r="L487" s="289"/>
      <c r="M487" s="290" t="s">
        <v>35</v>
      </c>
      <c r="N487" s="291" t="s">
        <v>51</v>
      </c>
      <c r="O487" s="87"/>
      <c r="P487" s="231">
        <f>O487*H487</f>
        <v>0</v>
      </c>
      <c r="Q487" s="231">
        <v>0.064000000000000001</v>
      </c>
      <c r="R487" s="231">
        <f>Q487*H487</f>
        <v>0.12928000000000001</v>
      </c>
      <c r="S487" s="231">
        <v>0</v>
      </c>
      <c r="T487" s="232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33" t="s">
        <v>107</v>
      </c>
      <c r="AT487" s="233" t="s">
        <v>449</v>
      </c>
      <c r="AU487" s="233" t="s">
        <v>90</v>
      </c>
      <c r="AY487" s="19" t="s">
        <v>151</v>
      </c>
      <c r="BE487" s="234">
        <f>IF(N487="základní",J487,0)</f>
        <v>0</v>
      </c>
      <c r="BF487" s="234">
        <f>IF(N487="snížená",J487,0)</f>
        <v>0</v>
      </c>
      <c r="BG487" s="234">
        <f>IF(N487="zákl. přenesená",J487,0)</f>
        <v>0</v>
      </c>
      <c r="BH487" s="234">
        <f>IF(N487="sníž. přenesená",J487,0)</f>
        <v>0</v>
      </c>
      <c r="BI487" s="234">
        <f>IF(N487="nulová",J487,0)</f>
        <v>0</v>
      </c>
      <c r="BJ487" s="19" t="s">
        <v>88</v>
      </c>
      <c r="BK487" s="234">
        <f>ROUND(I487*H487,2)</f>
        <v>0</v>
      </c>
      <c r="BL487" s="19" t="s">
        <v>158</v>
      </c>
      <c r="BM487" s="233" t="s">
        <v>561</v>
      </c>
    </row>
    <row r="488" s="13" customFormat="1">
      <c r="A488" s="13"/>
      <c r="B488" s="239"/>
      <c r="C488" s="240"/>
      <c r="D488" s="235" t="s">
        <v>162</v>
      </c>
      <c r="E488" s="241" t="s">
        <v>35</v>
      </c>
      <c r="F488" s="242" t="s">
        <v>90</v>
      </c>
      <c r="G488" s="240"/>
      <c r="H488" s="243">
        <v>2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162</v>
      </c>
      <c r="AU488" s="249" t="s">
        <v>90</v>
      </c>
      <c r="AV488" s="13" t="s">
        <v>90</v>
      </c>
      <c r="AW488" s="13" t="s">
        <v>41</v>
      </c>
      <c r="AX488" s="13" t="s">
        <v>88</v>
      </c>
      <c r="AY488" s="249" t="s">
        <v>151</v>
      </c>
    </row>
    <row r="489" s="13" customFormat="1">
      <c r="A489" s="13"/>
      <c r="B489" s="239"/>
      <c r="C489" s="240"/>
      <c r="D489" s="235" t="s">
        <v>162</v>
      </c>
      <c r="E489" s="240"/>
      <c r="F489" s="242" t="s">
        <v>562</v>
      </c>
      <c r="G489" s="240"/>
      <c r="H489" s="243">
        <v>2.02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162</v>
      </c>
      <c r="AU489" s="249" t="s">
        <v>90</v>
      </c>
      <c r="AV489" s="13" t="s">
        <v>90</v>
      </c>
      <c r="AW489" s="13" t="s">
        <v>4</v>
      </c>
      <c r="AX489" s="13" t="s">
        <v>88</v>
      </c>
      <c r="AY489" s="249" t="s">
        <v>151</v>
      </c>
    </row>
    <row r="490" s="2" customFormat="1" ht="16.5" customHeight="1">
      <c r="A490" s="41"/>
      <c r="B490" s="42"/>
      <c r="C490" s="282" t="s">
        <v>563</v>
      </c>
      <c r="D490" s="282" t="s">
        <v>449</v>
      </c>
      <c r="E490" s="283" t="s">
        <v>564</v>
      </c>
      <c r="F490" s="284" t="s">
        <v>565</v>
      </c>
      <c r="G490" s="285" t="s">
        <v>555</v>
      </c>
      <c r="H490" s="286">
        <v>2.02</v>
      </c>
      <c r="I490" s="287"/>
      <c r="J490" s="288">
        <f>ROUND(I490*H490,2)</f>
        <v>0</v>
      </c>
      <c r="K490" s="284" t="s">
        <v>157</v>
      </c>
      <c r="L490" s="289"/>
      <c r="M490" s="290" t="s">
        <v>35</v>
      </c>
      <c r="N490" s="291" t="s">
        <v>51</v>
      </c>
      <c r="O490" s="87"/>
      <c r="P490" s="231">
        <f>O490*H490</f>
        <v>0</v>
      </c>
      <c r="Q490" s="231">
        <v>0.050999999999999997</v>
      </c>
      <c r="R490" s="231">
        <f>Q490*H490</f>
        <v>0.10302</v>
      </c>
      <c r="S490" s="231">
        <v>0</v>
      </c>
      <c r="T490" s="232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33" t="s">
        <v>107</v>
      </c>
      <c r="AT490" s="233" t="s">
        <v>449</v>
      </c>
      <c r="AU490" s="233" t="s">
        <v>90</v>
      </c>
      <c r="AY490" s="19" t="s">
        <v>151</v>
      </c>
      <c r="BE490" s="234">
        <f>IF(N490="základní",J490,0)</f>
        <v>0</v>
      </c>
      <c r="BF490" s="234">
        <f>IF(N490="snížená",J490,0)</f>
        <v>0</v>
      </c>
      <c r="BG490" s="234">
        <f>IF(N490="zákl. přenesená",J490,0)</f>
        <v>0</v>
      </c>
      <c r="BH490" s="234">
        <f>IF(N490="sníž. přenesená",J490,0)</f>
        <v>0</v>
      </c>
      <c r="BI490" s="234">
        <f>IF(N490="nulová",J490,0)</f>
        <v>0</v>
      </c>
      <c r="BJ490" s="19" t="s">
        <v>88</v>
      </c>
      <c r="BK490" s="234">
        <f>ROUND(I490*H490,2)</f>
        <v>0</v>
      </c>
      <c r="BL490" s="19" t="s">
        <v>158</v>
      </c>
      <c r="BM490" s="233" t="s">
        <v>566</v>
      </c>
    </row>
    <row r="491" s="13" customFormat="1">
      <c r="A491" s="13"/>
      <c r="B491" s="239"/>
      <c r="C491" s="240"/>
      <c r="D491" s="235" t="s">
        <v>162</v>
      </c>
      <c r="E491" s="241" t="s">
        <v>35</v>
      </c>
      <c r="F491" s="242" t="s">
        <v>90</v>
      </c>
      <c r="G491" s="240"/>
      <c r="H491" s="243">
        <v>2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162</v>
      </c>
      <c r="AU491" s="249" t="s">
        <v>90</v>
      </c>
      <c r="AV491" s="13" t="s">
        <v>90</v>
      </c>
      <c r="AW491" s="13" t="s">
        <v>41</v>
      </c>
      <c r="AX491" s="13" t="s">
        <v>88</v>
      </c>
      <c r="AY491" s="249" t="s">
        <v>151</v>
      </c>
    </row>
    <row r="492" s="13" customFormat="1">
      <c r="A492" s="13"/>
      <c r="B492" s="239"/>
      <c r="C492" s="240"/>
      <c r="D492" s="235" t="s">
        <v>162</v>
      </c>
      <c r="E492" s="240"/>
      <c r="F492" s="242" t="s">
        <v>562</v>
      </c>
      <c r="G492" s="240"/>
      <c r="H492" s="243">
        <v>2.02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162</v>
      </c>
      <c r="AU492" s="249" t="s">
        <v>90</v>
      </c>
      <c r="AV492" s="13" t="s">
        <v>90</v>
      </c>
      <c r="AW492" s="13" t="s">
        <v>4</v>
      </c>
      <c r="AX492" s="13" t="s">
        <v>88</v>
      </c>
      <c r="AY492" s="249" t="s">
        <v>151</v>
      </c>
    </row>
    <row r="493" s="2" customFormat="1" ht="16.5" customHeight="1">
      <c r="A493" s="41"/>
      <c r="B493" s="42"/>
      <c r="C493" s="282" t="s">
        <v>567</v>
      </c>
      <c r="D493" s="282" t="s">
        <v>449</v>
      </c>
      <c r="E493" s="283" t="s">
        <v>568</v>
      </c>
      <c r="F493" s="284" t="s">
        <v>569</v>
      </c>
      <c r="G493" s="285" t="s">
        <v>555</v>
      </c>
      <c r="H493" s="286">
        <v>8.0800000000000001</v>
      </c>
      <c r="I493" s="287"/>
      <c r="J493" s="288">
        <f>ROUND(I493*H493,2)</f>
        <v>0</v>
      </c>
      <c r="K493" s="284" t="s">
        <v>356</v>
      </c>
      <c r="L493" s="289"/>
      <c r="M493" s="290" t="s">
        <v>35</v>
      </c>
      <c r="N493" s="291" t="s">
        <v>51</v>
      </c>
      <c r="O493" s="87"/>
      <c r="P493" s="231">
        <f>O493*H493</f>
        <v>0</v>
      </c>
      <c r="Q493" s="231">
        <v>0.039</v>
      </c>
      <c r="R493" s="231">
        <f>Q493*H493</f>
        <v>0.31512000000000001</v>
      </c>
      <c r="S493" s="231">
        <v>0</v>
      </c>
      <c r="T493" s="232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33" t="s">
        <v>107</v>
      </c>
      <c r="AT493" s="233" t="s">
        <v>449</v>
      </c>
      <c r="AU493" s="233" t="s">
        <v>90</v>
      </c>
      <c r="AY493" s="19" t="s">
        <v>151</v>
      </c>
      <c r="BE493" s="234">
        <f>IF(N493="základní",J493,0)</f>
        <v>0</v>
      </c>
      <c r="BF493" s="234">
        <f>IF(N493="snížená",J493,0)</f>
        <v>0</v>
      </c>
      <c r="BG493" s="234">
        <f>IF(N493="zákl. přenesená",J493,0)</f>
        <v>0</v>
      </c>
      <c r="BH493" s="234">
        <f>IF(N493="sníž. přenesená",J493,0)</f>
        <v>0</v>
      </c>
      <c r="BI493" s="234">
        <f>IF(N493="nulová",J493,0)</f>
        <v>0</v>
      </c>
      <c r="BJ493" s="19" t="s">
        <v>88</v>
      </c>
      <c r="BK493" s="234">
        <f>ROUND(I493*H493,2)</f>
        <v>0</v>
      </c>
      <c r="BL493" s="19" t="s">
        <v>158</v>
      </c>
      <c r="BM493" s="233" t="s">
        <v>570</v>
      </c>
    </row>
    <row r="494" s="13" customFormat="1">
      <c r="A494" s="13"/>
      <c r="B494" s="239"/>
      <c r="C494" s="240"/>
      <c r="D494" s="235" t="s">
        <v>162</v>
      </c>
      <c r="E494" s="241" t="s">
        <v>35</v>
      </c>
      <c r="F494" s="242" t="s">
        <v>107</v>
      </c>
      <c r="G494" s="240"/>
      <c r="H494" s="243">
        <v>8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162</v>
      </c>
      <c r="AU494" s="249" t="s">
        <v>90</v>
      </c>
      <c r="AV494" s="13" t="s">
        <v>90</v>
      </c>
      <c r="AW494" s="13" t="s">
        <v>41</v>
      </c>
      <c r="AX494" s="13" t="s">
        <v>88</v>
      </c>
      <c r="AY494" s="249" t="s">
        <v>151</v>
      </c>
    </row>
    <row r="495" s="13" customFormat="1">
      <c r="A495" s="13"/>
      <c r="B495" s="239"/>
      <c r="C495" s="240"/>
      <c r="D495" s="235" t="s">
        <v>162</v>
      </c>
      <c r="E495" s="240"/>
      <c r="F495" s="242" t="s">
        <v>571</v>
      </c>
      <c r="G495" s="240"/>
      <c r="H495" s="243">
        <v>8.0800000000000001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162</v>
      </c>
      <c r="AU495" s="249" t="s">
        <v>90</v>
      </c>
      <c r="AV495" s="13" t="s">
        <v>90</v>
      </c>
      <c r="AW495" s="13" t="s">
        <v>4</v>
      </c>
      <c r="AX495" s="13" t="s">
        <v>88</v>
      </c>
      <c r="AY495" s="249" t="s">
        <v>151</v>
      </c>
    </row>
    <row r="496" s="12" customFormat="1" ht="22.8" customHeight="1">
      <c r="A496" s="12"/>
      <c r="B496" s="206"/>
      <c r="C496" s="207"/>
      <c r="D496" s="208" t="s">
        <v>79</v>
      </c>
      <c r="E496" s="220" t="s">
        <v>210</v>
      </c>
      <c r="F496" s="220" t="s">
        <v>572</v>
      </c>
      <c r="G496" s="207"/>
      <c r="H496" s="207"/>
      <c r="I496" s="210"/>
      <c r="J496" s="221">
        <f>BK496</f>
        <v>0</v>
      </c>
      <c r="K496" s="207"/>
      <c r="L496" s="212"/>
      <c r="M496" s="213"/>
      <c r="N496" s="214"/>
      <c r="O496" s="214"/>
      <c r="P496" s="215">
        <f>SUM(P497:P513)</f>
        <v>0</v>
      </c>
      <c r="Q496" s="214"/>
      <c r="R496" s="215">
        <f>SUM(R497:R513)</f>
        <v>0</v>
      </c>
      <c r="S496" s="214"/>
      <c r="T496" s="216">
        <f>SUM(T497:T513)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7" t="s">
        <v>88</v>
      </c>
      <c r="AT496" s="218" t="s">
        <v>79</v>
      </c>
      <c r="AU496" s="218" t="s">
        <v>88</v>
      </c>
      <c r="AY496" s="217" t="s">
        <v>151</v>
      </c>
      <c r="BK496" s="219">
        <f>SUM(BK497:BK513)</f>
        <v>0</v>
      </c>
    </row>
    <row r="497" s="2" customFormat="1" ht="16.5" customHeight="1">
      <c r="A497" s="41"/>
      <c r="B497" s="42"/>
      <c r="C497" s="222" t="s">
        <v>573</v>
      </c>
      <c r="D497" s="222" t="s">
        <v>153</v>
      </c>
      <c r="E497" s="223" t="s">
        <v>574</v>
      </c>
      <c r="F497" s="224" t="s">
        <v>575</v>
      </c>
      <c r="G497" s="225" t="s">
        <v>156</v>
      </c>
      <c r="H497" s="226">
        <v>312.39999999999998</v>
      </c>
      <c r="I497" s="227"/>
      <c r="J497" s="228">
        <f>ROUND(I497*H497,2)</f>
        <v>0</v>
      </c>
      <c r="K497" s="224" t="s">
        <v>157</v>
      </c>
      <c r="L497" s="47"/>
      <c r="M497" s="229" t="s">
        <v>35</v>
      </c>
      <c r="N497" s="230" t="s">
        <v>51</v>
      </c>
      <c r="O497" s="87"/>
      <c r="P497" s="231">
        <f>O497*H497</f>
        <v>0</v>
      </c>
      <c r="Q497" s="231">
        <v>0</v>
      </c>
      <c r="R497" s="231">
        <f>Q497*H497</f>
        <v>0</v>
      </c>
      <c r="S497" s="231">
        <v>0</v>
      </c>
      <c r="T497" s="232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33" t="s">
        <v>158</v>
      </c>
      <c r="AT497" s="233" t="s">
        <v>153</v>
      </c>
      <c r="AU497" s="233" t="s">
        <v>90</v>
      </c>
      <c r="AY497" s="19" t="s">
        <v>151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9" t="s">
        <v>88</v>
      </c>
      <c r="BK497" s="234">
        <f>ROUND(I497*H497,2)</f>
        <v>0</v>
      </c>
      <c r="BL497" s="19" t="s">
        <v>158</v>
      </c>
      <c r="BM497" s="233" t="s">
        <v>576</v>
      </c>
    </row>
    <row r="498" s="15" customFormat="1">
      <c r="A498" s="15"/>
      <c r="B498" s="261"/>
      <c r="C498" s="262"/>
      <c r="D498" s="235" t="s">
        <v>162</v>
      </c>
      <c r="E498" s="263" t="s">
        <v>35</v>
      </c>
      <c r="F498" s="264" t="s">
        <v>577</v>
      </c>
      <c r="G498" s="262"/>
      <c r="H498" s="263" t="s">
        <v>35</v>
      </c>
      <c r="I498" s="265"/>
      <c r="J498" s="262"/>
      <c r="K498" s="262"/>
      <c r="L498" s="266"/>
      <c r="M498" s="267"/>
      <c r="N498" s="268"/>
      <c r="O498" s="268"/>
      <c r="P498" s="268"/>
      <c r="Q498" s="268"/>
      <c r="R498" s="268"/>
      <c r="S498" s="268"/>
      <c r="T498" s="269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0" t="s">
        <v>162</v>
      </c>
      <c r="AU498" s="270" t="s">
        <v>90</v>
      </c>
      <c r="AV498" s="15" t="s">
        <v>88</v>
      </c>
      <c r="AW498" s="15" t="s">
        <v>41</v>
      </c>
      <c r="AX498" s="15" t="s">
        <v>80</v>
      </c>
      <c r="AY498" s="270" t="s">
        <v>151</v>
      </c>
    </row>
    <row r="499" s="13" customFormat="1">
      <c r="A499" s="13"/>
      <c r="B499" s="239"/>
      <c r="C499" s="240"/>
      <c r="D499" s="235" t="s">
        <v>162</v>
      </c>
      <c r="E499" s="241" t="s">
        <v>35</v>
      </c>
      <c r="F499" s="242" t="s">
        <v>163</v>
      </c>
      <c r="G499" s="240"/>
      <c r="H499" s="243">
        <v>44.549999999999997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162</v>
      </c>
      <c r="AU499" s="249" t="s">
        <v>90</v>
      </c>
      <c r="AV499" s="13" t="s">
        <v>90</v>
      </c>
      <c r="AW499" s="13" t="s">
        <v>41</v>
      </c>
      <c r="AX499" s="13" t="s">
        <v>80</v>
      </c>
      <c r="AY499" s="249" t="s">
        <v>151</v>
      </c>
    </row>
    <row r="500" s="13" customFormat="1">
      <c r="A500" s="13"/>
      <c r="B500" s="239"/>
      <c r="C500" s="240"/>
      <c r="D500" s="235" t="s">
        <v>162</v>
      </c>
      <c r="E500" s="241" t="s">
        <v>35</v>
      </c>
      <c r="F500" s="242" t="s">
        <v>164</v>
      </c>
      <c r="G500" s="240"/>
      <c r="H500" s="243">
        <v>1.8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162</v>
      </c>
      <c r="AU500" s="249" t="s">
        <v>90</v>
      </c>
      <c r="AV500" s="13" t="s">
        <v>90</v>
      </c>
      <c r="AW500" s="13" t="s">
        <v>41</v>
      </c>
      <c r="AX500" s="13" t="s">
        <v>80</v>
      </c>
      <c r="AY500" s="249" t="s">
        <v>151</v>
      </c>
    </row>
    <row r="501" s="13" customFormat="1">
      <c r="A501" s="13"/>
      <c r="B501" s="239"/>
      <c r="C501" s="240"/>
      <c r="D501" s="235" t="s">
        <v>162</v>
      </c>
      <c r="E501" s="241" t="s">
        <v>35</v>
      </c>
      <c r="F501" s="242" t="s">
        <v>165</v>
      </c>
      <c r="G501" s="240"/>
      <c r="H501" s="243">
        <v>1.8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162</v>
      </c>
      <c r="AU501" s="249" t="s">
        <v>90</v>
      </c>
      <c r="AV501" s="13" t="s">
        <v>90</v>
      </c>
      <c r="AW501" s="13" t="s">
        <v>41</v>
      </c>
      <c r="AX501" s="13" t="s">
        <v>80</v>
      </c>
      <c r="AY501" s="249" t="s">
        <v>151</v>
      </c>
    </row>
    <row r="502" s="13" customFormat="1">
      <c r="A502" s="13"/>
      <c r="B502" s="239"/>
      <c r="C502" s="240"/>
      <c r="D502" s="235" t="s">
        <v>162</v>
      </c>
      <c r="E502" s="241" t="s">
        <v>35</v>
      </c>
      <c r="F502" s="242" t="s">
        <v>166</v>
      </c>
      <c r="G502" s="240"/>
      <c r="H502" s="243">
        <v>29.149999999999999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162</v>
      </c>
      <c r="AU502" s="249" t="s">
        <v>90</v>
      </c>
      <c r="AV502" s="13" t="s">
        <v>90</v>
      </c>
      <c r="AW502" s="13" t="s">
        <v>41</v>
      </c>
      <c r="AX502" s="13" t="s">
        <v>80</v>
      </c>
      <c r="AY502" s="249" t="s">
        <v>151</v>
      </c>
    </row>
    <row r="503" s="13" customFormat="1">
      <c r="A503" s="13"/>
      <c r="B503" s="239"/>
      <c r="C503" s="240"/>
      <c r="D503" s="235" t="s">
        <v>162</v>
      </c>
      <c r="E503" s="241" t="s">
        <v>35</v>
      </c>
      <c r="F503" s="242" t="s">
        <v>167</v>
      </c>
      <c r="G503" s="240"/>
      <c r="H503" s="243">
        <v>1.8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162</v>
      </c>
      <c r="AU503" s="249" t="s">
        <v>90</v>
      </c>
      <c r="AV503" s="13" t="s">
        <v>90</v>
      </c>
      <c r="AW503" s="13" t="s">
        <v>41</v>
      </c>
      <c r="AX503" s="13" t="s">
        <v>80</v>
      </c>
      <c r="AY503" s="249" t="s">
        <v>151</v>
      </c>
    </row>
    <row r="504" s="13" customFormat="1">
      <c r="A504" s="13"/>
      <c r="B504" s="239"/>
      <c r="C504" s="240"/>
      <c r="D504" s="235" t="s">
        <v>162</v>
      </c>
      <c r="E504" s="241" t="s">
        <v>35</v>
      </c>
      <c r="F504" s="242" t="s">
        <v>168</v>
      </c>
      <c r="G504" s="240"/>
      <c r="H504" s="243">
        <v>62.399999999999999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9" t="s">
        <v>162</v>
      </c>
      <c r="AU504" s="249" t="s">
        <v>90</v>
      </c>
      <c r="AV504" s="13" t="s">
        <v>90</v>
      </c>
      <c r="AW504" s="13" t="s">
        <v>41</v>
      </c>
      <c r="AX504" s="13" t="s">
        <v>80</v>
      </c>
      <c r="AY504" s="249" t="s">
        <v>151</v>
      </c>
    </row>
    <row r="505" s="13" customFormat="1">
      <c r="A505" s="13"/>
      <c r="B505" s="239"/>
      <c r="C505" s="240"/>
      <c r="D505" s="235" t="s">
        <v>162</v>
      </c>
      <c r="E505" s="241" t="s">
        <v>35</v>
      </c>
      <c r="F505" s="242" t="s">
        <v>169</v>
      </c>
      <c r="G505" s="240"/>
      <c r="H505" s="243">
        <v>1.3999999999999999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162</v>
      </c>
      <c r="AU505" s="249" t="s">
        <v>90</v>
      </c>
      <c r="AV505" s="13" t="s">
        <v>90</v>
      </c>
      <c r="AW505" s="13" t="s">
        <v>41</v>
      </c>
      <c r="AX505" s="13" t="s">
        <v>80</v>
      </c>
      <c r="AY505" s="249" t="s">
        <v>151</v>
      </c>
    </row>
    <row r="506" s="13" customFormat="1">
      <c r="A506" s="13"/>
      <c r="B506" s="239"/>
      <c r="C506" s="240"/>
      <c r="D506" s="235" t="s">
        <v>162</v>
      </c>
      <c r="E506" s="241" t="s">
        <v>35</v>
      </c>
      <c r="F506" s="242" t="s">
        <v>170</v>
      </c>
      <c r="G506" s="240"/>
      <c r="H506" s="243">
        <v>50.049999999999997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162</v>
      </c>
      <c r="AU506" s="249" t="s">
        <v>90</v>
      </c>
      <c r="AV506" s="13" t="s">
        <v>90</v>
      </c>
      <c r="AW506" s="13" t="s">
        <v>41</v>
      </c>
      <c r="AX506" s="13" t="s">
        <v>80</v>
      </c>
      <c r="AY506" s="249" t="s">
        <v>151</v>
      </c>
    </row>
    <row r="507" s="13" customFormat="1">
      <c r="A507" s="13"/>
      <c r="B507" s="239"/>
      <c r="C507" s="240"/>
      <c r="D507" s="235" t="s">
        <v>162</v>
      </c>
      <c r="E507" s="241" t="s">
        <v>35</v>
      </c>
      <c r="F507" s="242" t="s">
        <v>171</v>
      </c>
      <c r="G507" s="240"/>
      <c r="H507" s="243">
        <v>1.3999999999999999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162</v>
      </c>
      <c r="AU507" s="249" t="s">
        <v>90</v>
      </c>
      <c r="AV507" s="13" t="s">
        <v>90</v>
      </c>
      <c r="AW507" s="13" t="s">
        <v>41</v>
      </c>
      <c r="AX507" s="13" t="s">
        <v>80</v>
      </c>
      <c r="AY507" s="249" t="s">
        <v>151</v>
      </c>
    </row>
    <row r="508" s="13" customFormat="1">
      <c r="A508" s="13"/>
      <c r="B508" s="239"/>
      <c r="C508" s="240"/>
      <c r="D508" s="235" t="s">
        <v>162</v>
      </c>
      <c r="E508" s="241" t="s">
        <v>35</v>
      </c>
      <c r="F508" s="242" t="s">
        <v>172</v>
      </c>
      <c r="G508" s="240"/>
      <c r="H508" s="243">
        <v>65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162</v>
      </c>
      <c r="AU508" s="249" t="s">
        <v>90</v>
      </c>
      <c r="AV508" s="13" t="s">
        <v>90</v>
      </c>
      <c r="AW508" s="13" t="s">
        <v>41</v>
      </c>
      <c r="AX508" s="13" t="s">
        <v>80</v>
      </c>
      <c r="AY508" s="249" t="s">
        <v>151</v>
      </c>
    </row>
    <row r="509" s="13" customFormat="1">
      <c r="A509" s="13"/>
      <c r="B509" s="239"/>
      <c r="C509" s="240"/>
      <c r="D509" s="235" t="s">
        <v>162</v>
      </c>
      <c r="E509" s="241" t="s">
        <v>35</v>
      </c>
      <c r="F509" s="242" t="s">
        <v>173</v>
      </c>
      <c r="G509" s="240"/>
      <c r="H509" s="243">
        <v>1.3999999999999999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9" t="s">
        <v>162</v>
      </c>
      <c r="AU509" s="249" t="s">
        <v>90</v>
      </c>
      <c r="AV509" s="13" t="s">
        <v>90</v>
      </c>
      <c r="AW509" s="13" t="s">
        <v>41</v>
      </c>
      <c r="AX509" s="13" t="s">
        <v>80</v>
      </c>
      <c r="AY509" s="249" t="s">
        <v>151</v>
      </c>
    </row>
    <row r="510" s="13" customFormat="1">
      <c r="A510" s="13"/>
      <c r="B510" s="239"/>
      <c r="C510" s="240"/>
      <c r="D510" s="235" t="s">
        <v>162</v>
      </c>
      <c r="E510" s="241" t="s">
        <v>35</v>
      </c>
      <c r="F510" s="242" t="s">
        <v>174</v>
      </c>
      <c r="G510" s="240"/>
      <c r="H510" s="243">
        <v>42.899999999999999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162</v>
      </c>
      <c r="AU510" s="249" t="s">
        <v>90</v>
      </c>
      <c r="AV510" s="13" t="s">
        <v>90</v>
      </c>
      <c r="AW510" s="13" t="s">
        <v>41</v>
      </c>
      <c r="AX510" s="13" t="s">
        <v>80</v>
      </c>
      <c r="AY510" s="249" t="s">
        <v>151</v>
      </c>
    </row>
    <row r="511" s="13" customFormat="1">
      <c r="A511" s="13"/>
      <c r="B511" s="239"/>
      <c r="C511" s="240"/>
      <c r="D511" s="235" t="s">
        <v>162</v>
      </c>
      <c r="E511" s="241" t="s">
        <v>35</v>
      </c>
      <c r="F511" s="242" t="s">
        <v>175</v>
      </c>
      <c r="G511" s="240"/>
      <c r="H511" s="243">
        <v>2.8999999999999999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162</v>
      </c>
      <c r="AU511" s="249" t="s">
        <v>90</v>
      </c>
      <c r="AV511" s="13" t="s">
        <v>90</v>
      </c>
      <c r="AW511" s="13" t="s">
        <v>41</v>
      </c>
      <c r="AX511" s="13" t="s">
        <v>80</v>
      </c>
      <c r="AY511" s="249" t="s">
        <v>151</v>
      </c>
    </row>
    <row r="512" s="13" customFormat="1">
      <c r="A512" s="13"/>
      <c r="B512" s="239"/>
      <c r="C512" s="240"/>
      <c r="D512" s="235" t="s">
        <v>162</v>
      </c>
      <c r="E512" s="241" t="s">
        <v>35</v>
      </c>
      <c r="F512" s="242" t="s">
        <v>176</v>
      </c>
      <c r="G512" s="240"/>
      <c r="H512" s="243">
        <v>5.8499999999999996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162</v>
      </c>
      <c r="AU512" s="249" t="s">
        <v>90</v>
      </c>
      <c r="AV512" s="13" t="s">
        <v>90</v>
      </c>
      <c r="AW512" s="13" t="s">
        <v>41</v>
      </c>
      <c r="AX512" s="13" t="s">
        <v>80</v>
      </c>
      <c r="AY512" s="249" t="s">
        <v>151</v>
      </c>
    </row>
    <row r="513" s="14" customFormat="1">
      <c r="A513" s="14"/>
      <c r="B513" s="250"/>
      <c r="C513" s="251"/>
      <c r="D513" s="235" t="s">
        <v>162</v>
      </c>
      <c r="E513" s="252" t="s">
        <v>35</v>
      </c>
      <c r="F513" s="253" t="s">
        <v>177</v>
      </c>
      <c r="G513" s="251"/>
      <c r="H513" s="254">
        <v>312.39999999999998</v>
      </c>
      <c r="I513" s="255"/>
      <c r="J513" s="251"/>
      <c r="K513" s="251"/>
      <c r="L513" s="256"/>
      <c r="M513" s="257"/>
      <c r="N513" s="258"/>
      <c r="O513" s="258"/>
      <c r="P513" s="258"/>
      <c r="Q513" s="258"/>
      <c r="R513" s="258"/>
      <c r="S513" s="258"/>
      <c r="T513" s="25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0" t="s">
        <v>162</v>
      </c>
      <c r="AU513" s="260" t="s">
        <v>90</v>
      </c>
      <c r="AV513" s="14" t="s">
        <v>158</v>
      </c>
      <c r="AW513" s="14" t="s">
        <v>41</v>
      </c>
      <c r="AX513" s="14" t="s">
        <v>88</v>
      </c>
      <c r="AY513" s="260" t="s">
        <v>151</v>
      </c>
    </row>
    <row r="514" s="12" customFormat="1" ht="22.8" customHeight="1">
      <c r="A514" s="12"/>
      <c r="B514" s="206"/>
      <c r="C514" s="207"/>
      <c r="D514" s="208" t="s">
        <v>79</v>
      </c>
      <c r="E514" s="220" t="s">
        <v>107</v>
      </c>
      <c r="F514" s="220" t="s">
        <v>578</v>
      </c>
      <c r="G514" s="207"/>
      <c r="H514" s="207"/>
      <c r="I514" s="210"/>
      <c r="J514" s="221">
        <f>BK514</f>
        <v>0</v>
      </c>
      <c r="K514" s="207"/>
      <c r="L514" s="212"/>
      <c r="M514" s="213"/>
      <c r="N514" s="214"/>
      <c r="O514" s="214"/>
      <c r="P514" s="215">
        <f>SUM(P515:P614)</f>
        <v>0</v>
      </c>
      <c r="Q514" s="214"/>
      <c r="R514" s="215">
        <f>SUM(R515:R614)</f>
        <v>47.676296223000016</v>
      </c>
      <c r="S514" s="214"/>
      <c r="T514" s="216">
        <f>SUM(T515:T614)</f>
        <v>1.4000000000000001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7" t="s">
        <v>88</v>
      </c>
      <c r="AT514" s="218" t="s">
        <v>79</v>
      </c>
      <c r="AU514" s="218" t="s">
        <v>88</v>
      </c>
      <c r="AY514" s="217" t="s">
        <v>151</v>
      </c>
      <c r="BK514" s="219">
        <f>SUM(BK515:BK614)</f>
        <v>0</v>
      </c>
    </row>
    <row r="515" s="2" customFormat="1" ht="16.5" customHeight="1">
      <c r="A515" s="41"/>
      <c r="B515" s="42"/>
      <c r="C515" s="222" t="s">
        <v>579</v>
      </c>
      <c r="D515" s="222" t="s">
        <v>153</v>
      </c>
      <c r="E515" s="223" t="s">
        <v>580</v>
      </c>
      <c r="F515" s="224" t="s">
        <v>581</v>
      </c>
      <c r="G515" s="225" t="s">
        <v>213</v>
      </c>
      <c r="H515" s="226">
        <v>238.69999999999999</v>
      </c>
      <c r="I515" s="227"/>
      <c r="J515" s="228">
        <f>ROUND(I515*H515,2)</f>
        <v>0</v>
      </c>
      <c r="K515" s="224" t="s">
        <v>356</v>
      </c>
      <c r="L515" s="47"/>
      <c r="M515" s="229" t="s">
        <v>35</v>
      </c>
      <c r="N515" s="230" t="s">
        <v>51</v>
      </c>
      <c r="O515" s="87"/>
      <c r="P515" s="231">
        <f>O515*H515</f>
        <v>0</v>
      </c>
      <c r="Q515" s="231">
        <v>3.0000000000000001E-05</v>
      </c>
      <c r="R515" s="231">
        <f>Q515*H515</f>
        <v>0.0071609999999999998</v>
      </c>
      <c r="S515" s="231">
        <v>0</v>
      </c>
      <c r="T515" s="232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33" t="s">
        <v>158</v>
      </c>
      <c r="AT515" s="233" t="s">
        <v>153</v>
      </c>
      <c r="AU515" s="233" t="s">
        <v>90</v>
      </c>
      <c r="AY515" s="19" t="s">
        <v>151</v>
      </c>
      <c r="BE515" s="234">
        <f>IF(N515="základní",J515,0)</f>
        <v>0</v>
      </c>
      <c r="BF515" s="234">
        <f>IF(N515="snížená",J515,0)</f>
        <v>0</v>
      </c>
      <c r="BG515" s="234">
        <f>IF(N515="zákl. přenesená",J515,0)</f>
        <v>0</v>
      </c>
      <c r="BH515" s="234">
        <f>IF(N515="sníž. přenesená",J515,0)</f>
        <v>0</v>
      </c>
      <c r="BI515" s="234">
        <f>IF(N515="nulová",J515,0)</f>
        <v>0</v>
      </c>
      <c r="BJ515" s="19" t="s">
        <v>88</v>
      </c>
      <c r="BK515" s="234">
        <f>ROUND(I515*H515,2)</f>
        <v>0</v>
      </c>
      <c r="BL515" s="19" t="s">
        <v>158</v>
      </c>
      <c r="BM515" s="233" t="s">
        <v>582</v>
      </c>
    </row>
    <row r="516" s="2" customFormat="1">
      <c r="A516" s="41"/>
      <c r="B516" s="42"/>
      <c r="C516" s="43"/>
      <c r="D516" s="235" t="s">
        <v>160</v>
      </c>
      <c r="E516" s="43"/>
      <c r="F516" s="236" t="s">
        <v>583</v>
      </c>
      <c r="G516" s="43"/>
      <c r="H516" s="43"/>
      <c r="I516" s="140"/>
      <c r="J516" s="43"/>
      <c r="K516" s="43"/>
      <c r="L516" s="47"/>
      <c r="M516" s="237"/>
      <c r="N516" s="238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19" t="s">
        <v>160</v>
      </c>
      <c r="AU516" s="19" t="s">
        <v>90</v>
      </c>
    </row>
    <row r="517" s="13" customFormat="1">
      <c r="A517" s="13"/>
      <c r="B517" s="239"/>
      <c r="C517" s="240"/>
      <c r="D517" s="235" t="s">
        <v>162</v>
      </c>
      <c r="E517" s="241" t="s">
        <v>35</v>
      </c>
      <c r="F517" s="242" t="s">
        <v>521</v>
      </c>
      <c r="G517" s="240"/>
      <c r="H517" s="243">
        <v>273.5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9" t="s">
        <v>162</v>
      </c>
      <c r="AU517" s="249" t="s">
        <v>90</v>
      </c>
      <c r="AV517" s="13" t="s">
        <v>90</v>
      </c>
      <c r="AW517" s="13" t="s">
        <v>41</v>
      </c>
      <c r="AX517" s="13" t="s">
        <v>80</v>
      </c>
      <c r="AY517" s="249" t="s">
        <v>151</v>
      </c>
    </row>
    <row r="518" s="15" customFormat="1">
      <c r="A518" s="15"/>
      <c r="B518" s="261"/>
      <c r="C518" s="262"/>
      <c r="D518" s="235" t="s">
        <v>162</v>
      </c>
      <c r="E518" s="263" t="s">
        <v>35</v>
      </c>
      <c r="F518" s="264" t="s">
        <v>477</v>
      </c>
      <c r="G518" s="262"/>
      <c r="H518" s="263" t="s">
        <v>35</v>
      </c>
      <c r="I518" s="265"/>
      <c r="J518" s="262"/>
      <c r="K518" s="262"/>
      <c r="L518" s="266"/>
      <c r="M518" s="267"/>
      <c r="N518" s="268"/>
      <c r="O518" s="268"/>
      <c r="P518" s="268"/>
      <c r="Q518" s="268"/>
      <c r="R518" s="268"/>
      <c r="S518" s="268"/>
      <c r="T518" s="269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0" t="s">
        <v>162</v>
      </c>
      <c r="AU518" s="270" t="s">
        <v>90</v>
      </c>
      <c r="AV518" s="15" t="s">
        <v>88</v>
      </c>
      <c r="AW518" s="15" t="s">
        <v>41</v>
      </c>
      <c r="AX518" s="15" t="s">
        <v>80</v>
      </c>
      <c r="AY518" s="270" t="s">
        <v>151</v>
      </c>
    </row>
    <row r="519" s="13" customFormat="1">
      <c r="A519" s="13"/>
      <c r="B519" s="239"/>
      <c r="C519" s="240"/>
      <c r="D519" s="235" t="s">
        <v>162</v>
      </c>
      <c r="E519" s="241" t="s">
        <v>35</v>
      </c>
      <c r="F519" s="242" t="s">
        <v>584</v>
      </c>
      <c r="G519" s="240"/>
      <c r="H519" s="243">
        <v>-7.7999999999999998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162</v>
      </c>
      <c r="AU519" s="249" t="s">
        <v>90</v>
      </c>
      <c r="AV519" s="13" t="s">
        <v>90</v>
      </c>
      <c r="AW519" s="13" t="s">
        <v>41</v>
      </c>
      <c r="AX519" s="13" t="s">
        <v>80</v>
      </c>
      <c r="AY519" s="249" t="s">
        <v>151</v>
      </c>
    </row>
    <row r="520" s="13" customFormat="1">
      <c r="A520" s="13"/>
      <c r="B520" s="239"/>
      <c r="C520" s="240"/>
      <c r="D520" s="235" t="s">
        <v>162</v>
      </c>
      <c r="E520" s="241" t="s">
        <v>35</v>
      </c>
      <c r="F520" s="242" t="s">
        <v>585</v>
      </c>
      <c r="G520" s="240"/>
      <c r="H520" s="243">
        <v>-0.65000000000000002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162</v>
      </c>
      <c r="AU520" s="249" t="s">
        <v>90</v>
      </c>
      <c r="AV520" s="13" t="s">
        <v>90</v>
      </c>
      <c r="AW520" s="13" t="s">
        <v>41</v>
      </c>
      <c r="AX520" s="13" t="s">
        <v>80</v>
      </c>
      <c r="AY520" s="249" t="s">
        <v>151</v>
      </c>
    </row>
    <row r="521" s="15" customFormat="1">
      <c r="A521" s="15"/>
      <c r="B521" s="261"/>
      <c r="C521" s="262"/>
      <c r="D521" s="235" t="s">
        <v>162</v>
      </c>
      <c r="E521" s="263" t="s">
        <v>35</v>
      </c>
      <c r="F521" s="264" t="s">
        <v>586</v>
      </c>
      <c r="G521" s="262"/>
      <c r="H521" s="263" t="s">
        <v>35</v>
      </c>
      <c r="I521" s="265"/>
      <c r="J521" s="262"/>
      <c r="K521" s="262"/>
      <c r="L521" s="266"/>
      <c r="M521" s="267"/>
      <c r="N521" s="268"/>
      <c r="O521" s="268"/>
      <c r="P521" s="268"/>
      <c r="Q521" s="268"/>
      <c r="R521" s="268"/>
      <c r="S521" s="268"/>
      <c r="T521" s="269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0" t="s">
        <v>162</v>
      </c>
      <c r="AU521" s="270" t="s">
        <v>90</v>
      </c>
      <c r="AV521" s="15" t="s">
        <v>88</v>
      </c>
      <c r="AW521" s="15" t="s">
        <v>41</v>
      </c>
      <c r="AX521" s="15" t="s">
        <v>80</v>
      </c>
      <c r="AY521" s="270" t="s">
        <v>151</v>
      </c>
    </row>
    <row r="522" s="13" customFormat="1">
      <c r="A522" s="13"/>
      <c r="B522" s="239"/>
      <c r="C522" s="240"/>
      <c r="D522" s="235" t="s">
        <v>162</v>
      </c>
      <c r="E522" s="241" t="s">
        <v>35</v>
      </c>
      <c r="F522" s="242" t="s">
        <v>587</v>
      </c>
      <c r="G522" s="240"/>
      <c r="H522" s="243">
        <v>-26.350000000000001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162</v>
      </c>
      <c r="AU522" s="249" t="s">
        <v>90</v>
      </c>
      <c r="AV522" s="13" t="s">
        <v>90</v>
      </c>
      <c r="AW522" s="13" t="s">
        <v>41</v>
      </c>
      <c r="AX522" s="13" t="s">
        <v>80</v>
      </c>
      <c r="AY522" s="249" t="s">
        <v>151</v>
      </c>
    </row>
    <row r="523" s="14" customFormat="1">
      <c r="A523" s="14"/>
      <c r="B523" s="250"/>
      <c r="C523" s="251"/>
      <c r="D523" s="235" t="s">
        <v>162</v>
      </c>
      <c r="E523" s="252" t="s">
        <v>35</v>
      </c>
      <c r="F523" s="253" t="s">
        <v>177</v>
      </c>
      <c r="G523" s="251"/>
      <c r="H523" s="254">
        <v>238.69999999999999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0" t="s">
        <v>162</v>
      </c>
      <c r="AU523" s="260" t="s">
        <v>90</v>
      </c>
      <c r="AV523" s="14" t="s">
        <v>158</v>
      </c>
      <c r="AW523" s="14" t="s">
        <v>41</v>
      </c>
      <c r="AX523" s="14" t="s">
        <v>88</v>
      </c>
      <c r="AY523" s="260" t="s">
        <v>151</v>
      </c>
    </row>
    <row r="524" s="2" customFormat="1" ht="16.5" customHeight="1">
      <c r="A524" s="41"/>
      <c r="B524" s="42"/>
      <c r="C524" s="282" t="s">
        <v>588</v>
      </c>
      <c r="D524" s="282" t="s">
        <v>449</v>
      </c>
      <c r="E524" s="283" t="s">
        <v>589</v>
      </c>
      <c r="F524" s="284" t="s">
        <v>590</v>
      </c>
      <c r="G524" s="285" t="s">
        <v>555</v>
      </c>
      <c r="H524" s="286">
        <v>48.456000000000003</v>
      </c>
      <c r="I524" s="287"/>
      <c r="J524" s="288">
        <f>ROUND(I524*H524,2)</f>
        <v>0</v>
      </c>
      <c r="K524" s="284" t="s">
        <v>356</v>
      </c>
      <c r="L524" s="289"/>
      <c r="M524" s="290" t="s">
        <v>35</v>
      </c>
      <c r="N524" s="291" t="s">
        <v>51</v>
      </c>
      <c r="O524" s="87"/>
      <c r="P524" s="231">
        <f>O524*H524</f>
        <v>0</v>
      </c>
      <c r="Q524" s="231">
        <v>0.072999999999999995</v>
      </c>
      <c r="R524" s="231">
        <f>Q524*H524</f>
        <v>3.5372880000000002</v>
      </c>
      <c r="S524" s="231">
        <v>0</v>
      </c>
      <c r="T524" s="232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33" t="s">
        <v>107</v>
      </c>
      <c r="AT524" s="233" t="s">
        <v>449</v>
      </c>
      <c r="AU524" s="233" t="s">
        <v>90</v>
      </c>
      <c r="AY524" s="19" t="s">
        <v>151</v>
      </c>
      <c r="BE524" s="234">
        <f>IF(N524="základní",J524,0)</f>
        <v>0</v>
      </c>
      <c r="BF524" s="234">
        <f>IF(N524="snížená",J524,0)</f>
        <v>0</v>
      </c>
      <c r="BG524" s="234">
        <f>IF(N524="zákl. přenesená",J524,0)</f>
        <v>0</v>
      </c>
      <c r="BH524" s="234">
        <f>IF(N524="sníž. přenesená",J524,0)</f>
        <v>0</v>
      </c>
      <c r="BI524" s="234">
        <f>IF(N524="nulová",J524,0)</f>
        <v>0</v>
      </c>
      <c r="BJ524" s="19" t="s">
        <v>88</v>
      </c>
      <c r="BK524" s="234">
        <f>ROUND(I524*H524,2)</f>
        <v>0</v>
      </c>
      <c r="BL524" s="19" t="s">
        <v>158</v>
      </c>
      <c r="BM524" s="233" t="s">
        <v>591</v>
      </c>
    </row>
    <row r="525" s="13" customFormat="1">
      <c r="A525" s="13"/>
      <c r="B525" s="239"/>
      <c r="C525" s="240"/>
      <c r="D525" s="235" t="s">
        <v>162</v>
      </c>
      <c r="E525" s="241" t="s">
        <v>35</v>
      </c>
      <c r="F525" s="242" t="s">
        <v>521</v>
      </c>
      <c r="G525" s="240"/>
      <c r="H525" s="243">
        <v>273.5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162</v>
      </c>
      <c r="AU525" s="249" t="s">
        <v>90</v>
      </c>
      <c r="AV525" s="13" t="s">
        <v>90</v>
      </c>
      <c r="AW525" s="13" t="s">
        <v>41</v>
      </c>
      <c r="AX525" s="13" t="s">
        <v>80</v>
      </c>
      <c r="AY525" s="249" t="s">
        <v>151</v>
      </c>
    </row>
    <row r="526" s="15" customFormat="1">
      <c r="A526" s="15"/>
      <c r="B526" s="261"/>
      <c r="C526" s="262"/>
      <c r="D526" s="235" t="s">
        <v>162</v>
      </c>
      <c r="E526" s="263" t="s">
        <v>35</v>
      </c>
      <c r="F526" s="264" t="s">
        <v>477</v>
      </c>
      <c r="G526" s="262"/>
      <c r="H526" s="263" t="s">
        <v>35</v>
      </c>
      <c r="I526" s="265"/>
      <c r="J526" s="262"/>
      <c r="K526" s="262"/>
      <c r="L526" s="266"/>
      <c r="M526" s="267"/>
      <c r="N526" s="268"/>
      <c r="O526" s="268"/>
      <c r="P526" s="268"/>
      <c r="Q526" s="268"/>
      <c r="R526" s="268"/>
      <c r="S526" s="268"/>
      <c r="T526" s="269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0" t="s">
        <v>162</v>
      </c>
      <c r="AU526" s="270" t="s">
        <v>90</v>
      </c>
      <c r="AV526" s="15" t="s">
        <v>88</v>
      </c>
      <c r="AW526" s="15" t="s">
        <v>41</v>
      </c>
      <c r="AX526" s="15" t="s">
        <v>80</v>
      </c>
      <c r="AY526" s="270" t="s">
        <v>151</v>
      </c>
    </row>
    <row r="527" s="13" customFormat="1">
      <c r="A527" s="13"/>
      <c r="B527" s="239"/>
      <c r="C527" s="240"/>
      <c r="D527" s="235" t="s">
        <v>162</v>
      </c>
      <c r="E527" s="241" t="s">
        <v>35</v>
      </c>
      <c r="F527" s="242" t="s">
        <v>584</v>
      </c>
      <c r="G527" s="240"/>
      <c r="H527" s="243">
        <v>-7.7999999999999998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162</v>
      </c>
      <c r="AU527" s="249" t="s">
        <v>90</v>
      </c>
      <c r="AV527" s="13" t="s">
        <v>90</v>
      </c>
      <c r="AW527" s="13" t="s">
        <v>41</v>
      </c>
      <c r="AX527" s="13" t="s">
        <v>80</v>
      </c>
      <c r="AY527" s="249" t="s">
        <v>151</v>
      </c>
    </row>
    <row r="528" s="13" customFormat="1">
      <c r="A528" s="13"/>
      <c r="B528" s="239"/>
      <c r="C528" s="240"/>
      <c r="D528" s="235" t="s">
        <v>162</v>
      </c>
      <c r="E528" s="241" t="s">
        <v>35</v>
      </c>
      <c r="F528" s="242" t="s">
        <v>585</v>
      </c>
      <c r="G528" s="240"/>
      <c r="H528" s="243">
        <v>-0.65000000000000002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162</v>
      </c>
      <c r="AU528" s="249" t="s">
        <v>90</v>
      </c>
      <c r="AV528" s="13" t="s">
        <v>90</v>
      </c>
      <c r="AW528" s="13" t="s">
        <v>41</v>
      </c>
      <c r="AX528" s="13" t="s">
        <v>80</v>
      </c>
      <c r="AY528" s="249" t="s">
        <v>151</v>
      </c>
    </row>
    <row r="529" s="15" customFormat="1">
      <c r="A529" s="15"/>
      <c r="B529" s="261"/>
      <c r="C529" s="262"/>
      <c r="D529" s="235" t="s">
        <v>162</v>
      </c>
      <c r="E529" s="263" t="s">
        <v>35</v>
      </c>
      <c r="F529" s="264" t="s">
        <v>586</v>
      </c>
      <c r="G529" s="262"/>
      <c r="H529" s="263" t="s">
        <v>35</v>
      </c>
      <c r="I529" s="265"/>
      <c r="J529" s="262"/>
      <c r="K529" s="262"/>
      <c r="L529" s="266"/>
      <c r="M529" s="267"/>
      <c r="N529" s="268"/>
      <c r="O529" s="268"/>
      <c r="P529" s="268"/>
      <c r="Q529" s="268"/>
      <c r="R529" s="268"/>
      <c r="S529" s="268"/>
      <c r="T529" s="269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70" t="s">
        <v>162</v>
      </c>
      <c r="AU529" s="270" t="s">
        <v>90</v>
      </c>
      <c r="AV529" s="15" t="s">
        <v>88</v>
      </c>
      <c r="AW529" s="15" t="s">
        <v>41</v>
      </c>
      <c r="AX529" s="15" t="s">
        <v>80</v>
      </c>
      <c r="AY529" s="270" t="s">
        <v>151</v>
      </c>
    </row>
    <row r="530" s="13" customFormat="1">
      <c r="A530" s="13"/>
      <c r="B530" s="239"/>
      <c r="C530" s="240"/>
      <c r="D530" s="235" t="s">
        <v>162</v>
      </c>
      <c r="E530" s="241" t="s">
        <v>35</v>
      </c>
      <c r="F530" s="242" t="s">
        <v>587</v>
      </c>
      <c r="G530" s="240"/>
      <c r="H530" s="243">
        <v>-26.350000000000001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9" t="s">
        <v>162</v>
      </c>
      <c r="AU530" s="249" t="s">
        <v>90</v>
      </c>
      <c r="AV530" s="13" t="s">
        <v>90</v>
      </c>
      <c r="AW530" s="13" t="s">
        <v>41</v>
      </c>
      <c r="AX530" s="13" t="s">
        <v>80</v>
      </c>
      <c r="AY530" s="249" t="s">
        <v>151</v>
      </c>
    </row>
    <row r="531" s="14" customFormat="1">
      <c r="A531" s="14"/>
      <c r="B531" s="250"/>
      <c r="C531" s="251"/>
      <c r="D531" s="235" t="s">
        <v>162</v>
      </c>
      <c r="E531" s="252" t="s">
        <v>35</v>
      </c>
      <c r="F531" s="253" t="s">
        <v>177</v>
      </c>
      <c r="G531" s="251"/>
      <c r="H531" s="254">
        <v>238.69999999999999</v>
      </c>
      <c r="I531" s="255"/>
      <c r="J531" s="251"/>
      <c r="K531" s="251"/>
      <c r="L531" s="256"/>
      <c r="M531" s="257"/>
      <c r="N531" s="258"/>
      <c r="O531" s="258"/>
      <c r="P531" s="258"/>
      <c r="Q531" s="258"/>
      <c r="R531" s="258"/>
      <c r="S531" s="258"/>
      <c r="T531" s="25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0" t="s">
        <v>162</v>
      </c>
      <c r="AU531" s="260" t="s">
        <v>90</v>
      </c>
      <c r="AV531" s="14" t="s">
        <v>158</v>
      </c>
      <c r="AW531" s="14" t="s">
        <v>41</v>
      </c>
      <c r="AX531" s="14" t="s">
        <v>80</v>
      </c>
      <c r="AY531" s="260" t="s">
        <v>151</v>
      </c>
    </row>
    <row r="532" s="13" customFormat="1">
      <c r="A532" s="13"/>
      <c r="B532" s="239"/>
      <c r="C532" s="240"/>
      <c r="D532" s="235" t="s">
        <v>162</v>
      </c>
      <c r="E532" s="241" t="s">
        <v>35</v>
      </c>
      <c r="F532" s="242" t="s">
        <v>592</v>
      </c>
      <c r="G532" s="240"/>
      <c r="H532" s="243">
        <v>47.740000000000002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9" t="s">
        <v>162</v>
      </c>
      <c r="AU532" s="249" t="s">
        <v>90</v>
      </c>
      <c r="AV532" s="13" t="s">
        <v>90</v>
      </c>
      <c r="AW532" s="13" t="s">
        <v>41</v>
      </c>
      <c r="AX532" s="13" t="s">
        <v>80</v>
      </c>
      <c r="AY532" s="249" t="s">
        <v>151</v>
      </c>
    </row>
    <row r="533" s="14" customFormat="1">
      <c r="A533" s="14"/>
      <c r="B533" s="250"/>
      <c r="C533" s="251"/>
      <c r="D533" s="235" t="s">
        <v>162</v>
      </c>
      <c r="E533" s="252" t="s">
        <v>35</v>
      </c>
      <c r="F533" s="253" t="s">
        <v>177</v>
      </c>
      <c r="G533" s="251"/>
      <c r="H533" s="254">
        <v>47.740000000000002</v>
      </c>
      <c r="I533" s="255"/>
      <c r="J533" s="251"/>
      <c r="K533" s="251"/>
      <c r="L533" s="256"/>
      <c r="M533" s="257"/>
      <c r="N533" s="258"/>
      <c r="O533" s="258"/>
      <c r="P533" s="258"/>
      <c r="Q533" s="258"/>
      <c r="R533" s="258"/>
      <c r="S533" s="258"/>
      <c r="T533" s="25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0" t="s">
        <v>162</v>
      </c>
      <c r="AU533" s="260" t="s">
        <v>90</v>
      </c>
      <c r="AV533" s="14" t="s">
        <v>158</v>
      </c>
      <c r="AW533" s="14" t="s">
        <v>41</v>
      </c>
      <c r="AX533" s="14" t="s">
        <v>88</v>
      </c>
      <c r="AY533" s="260" t="s">
        <v>151</v>
      </c>
    </row>
    <row r="534" s="13" customFormat="1">
      <c r="A534" s="13"/>
      <c r="B534" s="239"/>
      <c r="C534" s="240"/>
      <c r="D534" s="235" t="s">
        <v>162</v>
      </c>
      <c r="E534" s="240"/>
      <c r="F534" s="242" t="s">
        <v>593</v>
      </c>
      <c r="G534" s="240"/>
      <c r="H534" s="243">
        <v>48.456000000000003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162</v>
      </c>
      <c r="AU534" s="249" t="s">
        <v>90</v>
      </c>
      <c r="AV534" s="13" t="s">
        <v>90</v>
      </c>
      <c r="AW534" s="13" t="s">
        <v>4</v>
      </c>
      <c r="AX534" s="13" t="s">
        <v>88</v>
      </c>
      <c r="AY534" s="249" t="s">
        <v>151</v>
      </c>
    </row>
    <row r="535" s="2" customFormat="1" ht="24" customHeight="1">
      <c r="A535" s="41"/>
      <c r="B535" s="42"/>
      <c r="C535" s="222" t="s">
        <v>594</v>
      </c>
      <c r="D535" s="222" t="s">
        <v>153</v>
      </c>
      <c r="E535" s="223" t="s">
        <v>595</v>
      </c>
      <c r="F535" s="224" t="s">
        <v>596</v>
      </c>
      <c r="G535" s="225" t="s">
        <v>555</v>
      </c>
      <c r="H535" s="226">
        <v>12</v>
      </c>
      <c r="I535" s="227"/>
      <c r="J535" s="228">
        <f>ROUND(I535*H535,2)</f>
        <v>0</v>
      </c>
      <c r="K535" s="224" t="s">
        <v>157</v>
      </c>
      <c r="L535" s="47"/>
      <c r="M535" s="229" t="s">
        <v>35</v>
      </c>
      <c r="N535" s="230" t="s">
        <v>51</v>
      </c>
      <c r="O535" s="87"/>
      <c r="P535" s="231">
        <f>O535*H535</f>
        <v>0</v>
      </c>
      <c r="Q535" s="231">
        <v>8.1249999999999996E-05</v>
      </c>
      <c r="R535" s="231">
        <f>Q535*H535</f>
        <v>0.00097499999999999996</v>
      </c>
      <c r="S535" s="231">
        <v>0</v>
      </c>
      <c r="T535" s="232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33" t="s">
        <v>158</v>
      </c>
      <c r="AT535" s="233" t="s">
        <v>153</v>
      </c>
      <c r="AU535" s="233" t="s">
        <v>90</v>
      </c>
      <c r="AY535" s="19" t="s">
        <v>151</v>
      </c>
      <c r="BE535" s="234">
        <f>IF(N535="základní",J535,0)</f>
        <v>0</v>
      </c>
      <c r="BF535" s="234">
        <f>IF(N535="snížená",J535,0)</f>
        <v>0</v>
      </c>
      <c r="BG535" s="234">
        <f>IF(N535="zákl. přenesená",J535,0)</f>
        <v>0</v>
      </c>
      <c r="BH535" s="234">
        <f>IF(N535="sníž. přenesená",J535,0)</f>
        <v>0</v>
      </c>
      <c r="BI535" s="234">
        <f>IF(N535="nulová",J535,0)</f>
        <v>0</v>
      </c>
      <c r="BJ535" s="19" t="s">
        <v>88</v>
      </c>
      <c r="BK535" s="234">
        <f>ROUND(I535*H535,2)</f>
        <v>0</v>
      </c>
      <c r="BL535" s="19" t="s">
        <v>158</v>
      </c>
      <c r="BM535" s="233" t="s">
        <v>597</v>
      </c>
    </row>
    <row r="536" s="2" customFormat="1">
      <c r="A536" s="41"/>
      <c r="B536" s="42"/>
      <c r="C536" s="43"/>
      <c r="D536" s="235" t="s">
        <v>160</v>
      </c>
      <c r="E536" s="43"/>
      <c r="F536" s="236" t="s">
        <v>598</v>
      </c>
      <c r="G536" s="43"/>
      <c r="H536" s="43"/>
      <c r="I536" s="140"/>
      <c r="J536" s="43"/>
      <c r="K536" s="43"/>
      <c r="L536" s="47"/>
      <c r="M536" s="237"/>
      <c r="N536" s="238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19" t="s">
        <v>160</v>
      </c>
      <c r="AU536" s="19" t="s">
        <v>90</v>
      </c>
    </row>
    <row r="537" s="13" customFormat="1">
      <c r="A537" s="13"/>
      <c r="B537" s="239"/>
      <c r="C537" s="240"/>
      <c r="D537" s="235" t="s">
        <v>162</v>
      </c>
      <c r="E537" s="241" t="s">
        <v>35</v>
      </c>
      <c r="F537" s="242" t="s">
        <v>259</v>
      </c>
      <c r="G537" s="240"/>
      <c r="H537" s="243">
        <v>12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162</v>
      </c>
      <c r="AU537" s="249" t="s">
        <v>90</v>
      </c>
      <c r="AV537" s="13" t="s">
        <v>90</v>
      </c>
      <c r="AW537" s="13" t="s">
        <v>41</v>
      </c>
      <c r="AX537" s="13" t="s">
        <v>88</v>
      </c>
      <c r="AY537" s="249" t="s">
        <v>151</v>
      </c>
    </row>
    <row r="538" s="2" customFormat="1" ht="16.5" customHeight="1">
      <c r="A538" s="41"/>
      <c r="B538" s="42"/>
      <c r="C538" s="282" t="s">
        <v>599</v>
      </c>
      <c r="D538" s="282" t="s">
        <v>449</v>
      </c>
      <c r="E538" s="283" t="s">
        <v>600</v>
      </c>
      <c r="F538" s="284" t="s">
        <v>601</v>
      </c>
      <c r="G538" s="285" t="s">
        <v>555</v>
      </c>
      <c r="H538" s="286">
        <v>12.119999999999999</v>
      </c>
      <c r="I538" s="287"/>
      <c r="J538" s="288">
        <f>ROUND(I538*H538,2)</f>
        <v>0</v>
      </c>
      <c r="K538" s="284" t="s">
        <v>356</v>
      </c>
      <c r="L538" s="289"/>
      <c r="M538" s="290" t="s">
        <v>35</v>
      </c>
      <c r="N538" s="291" t="s">
        <v>51</v>
      </c>
      <c r="O538" s="87"/>
      <c r="P538" s="231">
        <f>O538*H538</f>
        <v>0</v>
      </c>
      <c r="Q538" s="231">
        <v>0.0086499999999999997</v>
      </c>
      <c r="R538" s="231">
        <f>Q538*H538</f>
        <v>0.10483799999999999</v>
      </c>
      <c r="S538" s="231">
        <v>0</v>
      </c>
      <c r="T538" s="232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33" t="s">
        <v>107</v>
      </c>
      <c r="AT538" s="233" t="s">
        <v>449</v>
      </c>
      <c r="AU538" s="233" t="s">
        <v>90</v>
      </c>
      <c r="AY538" s="19" t="s">
        <v>151</v>
      </c>
      <c r="BE538" s="234">
        <f>IF(N538="základní",J538,0)</f>
        <v>0</v>
      </c>
      <c r="BF538" s="234">
        <f>IF(N538="snížená",J538,0)</f>
        <v>0</v>
      </c>
      <c r="BG538" s="234">
        <f>IF(N538="zákl. přenesená",J538,0)</f>
        <v>0</v>
      </c>
      <c r="BH538" s="234">
        <f>IF(N538="sníž. přenesená",J538,0)</f>
        <v>0</v>
      </c>
      <c r="BI538" s="234">
        <f>IF(N538="nulová",J538,0)</f>
        <v>0</v>
      </c>
      <c r="BJ538" s="19" t="s">
        <v>88</v>
      </c>
      <c r="BK538" s="234">
        <f>ROUND(I538*H538,2)</f>
        <v>0</v>
      </c>
      <c r="BL538" s="19" t="s">
        <v>158</v>
      </c>
      <c r="BM538" s="233" t="s">
        <v>602</v>
      </c>
    </row>
    <row r="539" s="13" customFormat="1">
      <c r="A539" s="13"/>
      <c r="B539" s="239"/>
      <c r="C539" s="240"/>
      <c r="D539" s="235" t="s">
        <v>162</v>
      </c>
      <c r="E539" s="240"/>
      <c r="F539" s="242" t="s">
        <v>603</v>
      </c>
      <c r="G539" s="240"/>
      <c r="H539" s="243">
        <v>12.119999999999999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162</v>
      </c>
      <c r="AU539" s="249" t="s">
        <v>90</v>
      </c>
      <c r="AV539" s="13" t="s">
        <v>90</v>
      </c>
      <c r="AW539" s="13" t="s">
        <v>4</v>
      </c>
      <c r="AX539" s="13" t="s">
        <v>88</v>
      </c>
      <c r="AY539" s="249" t="s">
        <v>151</v>
      </c>
    </row>
    <row r="540" s="2" customFormat="1" ht="24" customHeight="1">
      <c r="A540" s="41"/>
      <c r="B540" s="42"/>
      <c r="C540" s="222" t="s">
        <v>604</v>
      </c>
      <c r="D540" s="222" t="s">
        <v>153</v>
      </c>
      <c r="E540" s="223" t="s">
        <v>605</v>
      </c>
      <c r="F540" s="224" t="s">
        <v>606</v>
      </c>
      <c r="G540" s="225" t="s">
        <v>555</v>
      </c>
      <c r="H540" s="226">
        <v>12</v>
      </c>
      <c r="I540" s="227"/>
      <c r="J540" s="228">
        <f>ROUND(I540*H540,2)</f>
        <v>0</v>
      </c>
      <c r="K540" s="224" t="s">
        <v>157</v>
      </c>
      <c r="L540" s="47"/>
      <c r="M540" s="229" t="s">
        <v>35</v>
      </c>
      <c r="N540" s="230" t="s">
        <v>51</v>
      </c>
      <c r="O540" s="87"/>
      <c r="P540" s="231">
        <f>O540*H540</f>
        <v>0</v>
      </c>
      <c r="Q540" s="231">
        <v>3.7500000000000001E-06</v>
      </c>
      <c r="R540" s="231">
        <f>Q540*H540</f>
        <v>4.5000000000000003E-05</v>
      </c>
      <c r="S540" s="231">
        <v>0</v>
      </c>
      <c r="T540" s="232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33" t="s">
        <v>158</v>
      </c>
      <c r="AT540" s="233" t="s">
        <v>153</v>
      </c>
      <c r="AU540" s="233" t="s">
        <v>90</v>
      </c>
      <c r="AY540" s="19" t="s">
        <v>151</v>
      </c>
      <c r="BE540" s="234">
        <f>IF(N540="základní",J540,0)</f>
        <v>0</v>
      </c>
      <c r="BF540" s="234">
        <f>IF(N540="snížená",J540,0)</f>
        <v>0</v>
      </c>
      <c r="BG540" s="234">
        <f>IF(N540="zákl. přenesená",J540,0)</f>
        <v>0</v>
      </c>
      <c r="BH540" s="234">
        <f>IF(N540="sníž. přenesená",J540,0)</f>
        <v>0</v>
      </c>
      <c r="BI540" s="234">
        <f>IF(N540="nulová",J540,0)</f>
        <v>0</v>
      </c>
      <c r="BJ540" s="19" t="s">
        <v>88</v>
      </c>
      <c r="BK540" s="234">
        <f>ROUND(I540*H540,2)</f>
        <v>0</v>
      </c>
      <c r="BL540" s="19" t="s">
        <v>158</v>
      </c>
      <c r="BM540" s="233" t="s">
        <v>607</v>
      </c>
    </row>
    <row r="541" s="2" customFormat="1">
      <c r="A541" s="41"/>
      <c r="B541" s="42"/>
      <c r="C541" s="43"/>
      <c r="D541" s="235" t="s">
        <v>160</v>
      </c>
      <c r="E541" s="43"/>
      <c r="F541" s="236" t="s">
        <v>608</v>
      </c>
      <c r="G541" s="43"/>
      <c r="H541" s="43"/>
      <c r="I541" s="140"/>
      <c r="J541" s="43"/>
      <c r="K541" s="43"/>
      <c r="L541" s="47"/>
      <c r="M541" s="237"/>
      <c r="N541" s="238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19" t="s">
        <v>160</v>
      </c>
      <c r="AU541" s="19" t="s">
        <v>90</v>
      </c>
    </row>
    <row r="542" s="13" customFormat="1">
      <c r="A542" s="13"/>
      <c r="B542" s="239"/>
      <c r="C542" s="240"/>
      <c r="D542" s="235" t="s">
        <v>162</v>
      </c>
      <c r="E542" s="241" t="s">
        <v>35</v>
      </c>
      <c r="F542" s="242" t="s">
        <v>259</v>
      </c>
      <c r="G542" s="240"/>
      <c r="H542" s="243">
        <v>12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162</v>
      </c>
      <c r="AU542" s="249" t="s">
        <v>90</v>
      </c>
      <c r="AV542" s="13" t="s">
        <v>90</v>
      </c>
      <c r="AW542" s="13" t="s">
        <v>41</v>
      </c>
      <c r="AX542" s="13" t="s">
        <v>88</v>
      </c>
      <c r="AY542" s="249" t="s">
        <v>151</v>
      </c>
    </row>
    <row r="543" s="2" customFormat="1" ht="16.5" customHeight="1">
      <c r="A543" s="41"/>
      <c r="B543" s="42"/>
      <c r="C543" s="282" t="s">
        <v>609</v>
      </c>
      <c r="D543" s="282" t="s">
        <v>449</v>
      </c>
      <c r="E543" s="283" t="s">
        <v>610</v>
      </c>
      <c r="F543" s="284" t="s">
        <v>611</v>
      </c>
      <c r="G543" s="285" t="s">
        <v>555</v>
      </c>
      <c r="H543" s="286">
        <v>12.119999999999999</v>
      </c>
      <c r="I543" s="287"/>
      <c r="J543" s="288">
        <f>ROUND(I543*H543,2)</f>
        <v>0</v>
      </c>
      <c r="K543" s="284" t="s">
        <v>356</v>
      </c>
      <c r="L543" s="289"/>
      <c r="M543" s="290" t="s">
        <v>35</v>
      </c>
      <c r="N543" s="291" t="s">
        <v>51</v>
      </c>
      <c r="O543" s="87"/>
      <c r="P543" s="231">
        <f>O543*H543</f>
        <v>0</v>
      </c>
      <c r="Q543" s="231">
        <v>0.00032000000000000003</v>
      </c>
      <c r="R543" s="231">
        <f>Q543*H543</f>
        <v>0.0038784000000000002</v>
      </c>
      <c r="S543" s="231">
        <v>0</v>
      </c>
      <c r="T543" s="232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33" t="s">
        <v>107</v>
      </c>
      <c r="AT543" s="233" t="s">
        <v>449</v>
      </c>
      <c r="AU543" s="233" t="s">
        <v>90</v>
      </c>
      <c r="AY543" s="19" t="s">
        <v>151</v>
      </c>
      <c r="BE543" s="234">
        <f>IF(N543="základní",J543,0)</f>
        <v>0</v>
      </c>
      <c r="BF543" s="234">
        <f>IF(N543="snížená",J543,0)</f>
        <v>0</v>
      </c>
      <c r="BG543" s="234">
        <f>IF(N543="zákl. přenesená",J543,0)</f>
        <v>0</v>
      </c>
      <c r="BH543" s="234">
        <f>IF(N543="sníž. přenesená",J543,0)</f>
        <v>0</v>
      </c>
      <c r="BI543" s="234">
        <f>IF(N543="nulová",J543,0)</f>
        <v>0</v>
      </c>
      <c r="BJ543" s="19" t="s">
        <v>88</v>
      </c>
      <c r="BK543" s="234">
        <f>ROUND(I543*H543,2)</f>
        <v>0</v>
      </c>
      <c r="BL543" s="19" t="s">
        <v>158</v>
      </c>
      <c r="BM543" s="233" t="s">
        <v>612</v>
      </c>
    </row>
    <row r="544" s="13" customFormat="1">
      <c r="A544" s="13"/>
      <c r="B544" s="239"/>
      <c r="C544" s="240"/>
      <c r="D544" s="235" t="s">
        <v>162</v>
      </c>
      <c r="E544" s="240"/>
      <c r="F544" s="242" t="s">
        <v>603</v>
      </c>
      <c r="G544" s="240"/>
      <c r="H544" s="243">
        <v>12.119999999999999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162</v>
      </c>
      <c r="AU544" s="249" t="s">
        <v>90</v>
      </c>
      <c r="AV544" s="13" t="s">
        <v>90</v>
      </c>
      <c r="AW544" s="13" t="s">
        <v>4</v>
      </c>
      <c r="AX544" s="13" t="s">
        <v>88</v>
      </c>
      <c r="AY544" s="249" t="s">
        <v>151</v>
      </c>
    </row>
    <row r="545" s="2" customFormat="1" ht="24" customHeight="1">
      <c r="A545" s="41"/>
      <c r="B545" s="42"/>
      <c r="C545" s="222" t="s">
        <v>613</v>
      </c>
      <c r="D545" s="222" t="s">
        <v>153</v>
      </c>
      <c r="E545" s="223" t="s">
        <v>614</v>
      </c>
      <c r="F545" s="224" t="s">
        <v>615</v>
      </c>
      <c r="G545" s="225" t="s">
        <v>555</v>
      </c>
      <c r="H545" s="226">
        <v>19</v>
      </c>
      <c r="I545" s="227"/>
      <c r="J545" s="228">
        <f>ROUND(I545*H545,2)</f>
        <v>0</v>
      </c>
      <c r="K545" s="224" t="s">
        <v>157</v>
      </c>
      <c r="L545" s="47"/>
      <c r="M545" s="229" t="s">
        <v>35</v>
      </c>
      <c r="N545" s="230" t="s">
        <v>51</v>
      </c>
      <c r="O545" s="87"/>
      <c r="P545" s="231">
        <f>O545*H545</f>
        <v>0</v>
      </c>
      <c r="Q545" s="231">
        <v>0.0001019</v>
      </c>
      <c r="R545" s="231">
        <f>Q545*H545</f>
        <v>0.0019360999999999998</v>
      </c>
      <c r="S545" s="231">
        <v>0</v>
      </c>
      <c r="T545" s="232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33" t="s">
        <v>158</v>
      </c>
      <c r="AT545" s="233" t="s">
        <v>153</v>
      </c>
      <c r="AU545" s="233" t="s">
        <v>90</v>
      </c>
      <c r="AY545" s="19" t="s">
        <v>151</v>
      </c>
      <c r="BE545" s="234">
        <f>IF(N545="základní",J545,0)</f>
        <v>0</v>
      </c>
      <c r="BF545" s="234">
        <f>IF(N545="snížená",J545,0)</f>
        <v>0</v>
      </c>
      <c r="BG545" s="234">
        <f>IF(N545="zákl. přenesená",J545,0)</f>
        <v>0</v>
      </c>
      <c r="BH545" s="234">
        <f>IF(N545="sníž. přenesená",J545,0)</f>
        <v>0</v>
      </c>
      <c r="BI545" s="234">
        <f>IF(N545="nulová",J545,0)</f>
        <v>0</v>
      </c>
      <c r="BJ545" s="19" t="s">
        <v>88</v>
      </c>
      <c r="BK545" s="234">
        <f>ROUND(I545*H545,2)</f>
        <v>0</v>
      </c>
      <c r="BL545" s="19" t="s">
        <v>158</v>
      </c>
      <c r="BM545" s="233" t="s">
        <v>616</v>
      </c>
    </row>
    <row r="546" s="2" customFormat="1">
      <c r="A546" s="41"/>
      <c r="B546" s="42"/>
      <c r="C546" s="43"/>
      <c r="D546" s="235" t="s">
        <v>160</v>
      </c>
      <c r="E546" s="43"/>
      <c r="F546" s="236" t="s">
        <v>598</v>
      </c>
      <c r="G546" s="43"/>
      <c r="H546" s="43"/>
      <c r="I546" s="140"/>
      <c r="J546" s="43"/>
      <c r="K546" s="43"/>
      <c r="L546" s="47"/>
      <c r="M546" s="237"/>
      <c r="N546" s="238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19" t="s">
        <v>160</v>
      </c>
      <c r="AU546" s="19" t="s">
        <v>90</v>
      </c>
    </row>
    <row r="547" s="13" customFormat="1">
      <c r="A547" s="13"/>
      <c r="B547" s="239"/>
      <c r="C547" s="240"/>
      <c r="D547" s="235" t="s">
        <v>162</v>
      </c>
      <c r="E547" s="241" t="s">
        <v>35</v>
      </c>
      <c r="F547" s="242" t="s">
        <v>353</v>
      </c>
      <c r="G547" s="240"/>
      <c r="H547" s="243">
        <v>19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162</v>
      </c>
      <c r="AU547" s="249" t="s">
        <v>90</v>
      </c>
      <c r="AV547" s="13" t="s">
        <v>90</v>
      </c>
      <c r="AW547" s="13" t="s">
        <v>41</v>
      </c>
      <c r="AX547" s="13" t="s">
        <v>88</v>
      </c>
      <c r="AY547" s="249" t="s">
        <v>151</v>
      </c>
    </row>
    <row r="548" s="2" customFormat="1" ht="16.5" customHeight="1">
      <c r="A548" s="41"/>
      <c r="B548" s="42"/>
      <c r="C548" s="282" t="s">
        <v>617</v>
      </c>
      <c r="D548" s="282" t="s">
        <v>449</v>
      </c>
      <c r="E548" s="283" t="s">
        <v>618</v>
      </c>
      <c r="F548" s="284" t="s">
        <v>619</v>
      </c>
      <c r="G548" s="285" t="s">
        <v>555</v>
      </c>
      <c r="H548" s="286">
        <v>19.190000000000001</v>
      </c>
      <c r="I548" s="287"/>
      <c r="J548" s="288">
        <f>ROUND(I548*H548,2)</f>
        <v>0</v>
      </c>
      <c r="K548" s="284" t="s">
        <v>356</v>
      </c>
      <c r="L548" s="289"/>
      <c r="M548" s="290" t="s">
        <v>35</v>
      </c>
      <c r="N548" s="291" t="s">
        <v>51</v>
      </c>
      <c r="O548" s="87"/>
      <c r="P548" s="231">
        <f>O548*H548</f>
        <v>0</v>
      </c>
      <c r="Q548" s="231">
        <v>0.0093500000000000007</v>
      </c>
      <c r="R548" s="231">
        <f>Q548*H548</f>
        <v>0.17942650000000002</v>
      </c>
      <c r="S548" s="231">
        <v>0</v>
      </c>
      <c r="T548" s="232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33" t="s">
        <v>107</v>
      </c>
      <c r="AT548" s="233" t="s">
        <v>449</v>
      </c>
      <c r="AU548" s="233" t="s">
        <v>90</v>
      </c>
      <c r="AY548" s="19" t="s">
        <v>151</v>
      </c>
      <c r="BE548" s="234">
        <f>IF(N548="základní",J548,0)</f>
        <v>0</v>
      </c>
      <c r="BF548" s="234">
        <f>IF(N548="snížená",J548,0)</f>
        <v>0</v>
      </c>
      <c r="BG548" s="234">
        <f>IF(N548="zákl. přenesená",J548,0)</f>
        <v>0</v>
      </c>
      <c r="BH548" s="234">
        <f>IF(N548="sníž. přenesená",J548,0)</f>
        <v>0</v>
      </c>
      <c r="BI548" s="234">
        <f>IF(N548="nulová",J548,0)</f>
        <v>0</v>
      </c>
      <c r="BJ548" s="19" t="s">
        <v>88</v>
      </c>
      <c r="BK548" s="234">
        <f>ROUND(I548*H548,2)</f>
        <v>0</v>
      </c>
      <c r="BL548" s="19" t="s">
        <v>158</v>
      </c>
      <c r="BM548" s="233" t="s">
        <v>620</v>
      </c>
    </row>
    <row r="549" s="13" customFormat="1">
      <c r="A549" s="13"/>
      <c r="B549" s="239"/>
      <c r="C549" s="240"/>
      <c r="D549" s="235" t="s">
        <v>162</v>
      </c>
      <c r="E549" s="240"/>
      <c r="F549" s="242" t="s">
        <v>621</v>
      </c>
      <c r="G549" s="240"/>
      <c r="H549" s="243">
        <v>19.190000000000001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162</v>
      </c>
      <c r="AU549" s="249" t="s">
        <v>90</v>
      </c>
      <c r="AV549" s="13" t="s">
        <v>90</v>
      </c>
      <c r="AW549" s="13" t="s">
        <v>4</v>
      </c>
      <c r="AX549" s="13" t="s">
        <v>88</v>
      </c>
      <c r="AY549" s="249" t="s">
        <v>151</v>
      </c>
    </row>
    <row r="550" s="2" customFormat="1" ht="24" customHeight="1">
      <c r="A550" s="41"/>
      <c r="B550" s="42"/>
      <c r="C550" s="222" t="s">
        <v>622</v>
      </c>
      <c r="D550" s="222" t="s">
        <v>153</v>
      </c>
      <c r="E550" s="223" t="s">
        <v>623</v>
      </c>
      <c r="F550" s="224" t="s">
        <v>624</v>
      </c>
      <c r="G550" s="225" t="s">
        <v>555</v>
      </c>
      <c r="H550" s="226">
        <v>9</v>
      </c>
      <c r="I550" s="227"/>
      <c r="J550" s="228">
        <f>ROUND(I550*H550,2)</f>
        <v>0</v>
      </c>
      <c r="K550" s="224" t="s">
        <v>157</v>
      </c>
      <c r="L550" s="47"/>
      <c r="M550" s="229" t="s">
        <v>35</v>
      </c>
      <c r="N550" s="230" t="s">
        <v>51</v>
      </c>
      <c r="O550" s="87"/>
      <c r="P550" s="231">
        <f>O550*H550</f>
        <v>0</v>
      </c>
      <c r="Q550" s="231">
        <v>5.75E-06</v>
      </c>
      <c r="R550" s="231">
        <f>Q550*H550</f>
        <v>5.1749999999999998E-05</v>
      </c>
      <c r="S550" s="231">
        <v>0</v>
      </c>
      <c r="T550" s="232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33" t="s">
        <v>158</v>
      </c>
      <c r="AT550" s="233" t="s">
        <v>153</v>
      </c>
      <c r="AU550" s="233" t="s">
        <v>90</v>
      </c>
      <c r="AY550" s="19" t="s">
        <v>151</v>
      </c>
      <c r="BE550" s="234">
        <f>IF(N550="základní",J550,0)</f>
        <v>0</v>
      </c>
      <c r="BF550" s="234">
        <f>IF(N550="snížená",J550,0)</f>
        <v>0</v>
      </c>
      <c r="BG550" s="234">
        <f>IF(N550="zákl. přenesená",J550,0)</f>
        <v>0</v>
      </c>
      <c r="BH550" s="234">
        <f>IF(N550="sníž. přenesená",J550,0)</f>
        <v>0</v>
      </c>
      <c r="BI550" s="234">
        <f>IF(N550="nulová",J550,0)</f>
        <v>0</v>
      </c>
      <c r="BJ550" s="19" t="s">
        <v>88</v>
      </c>
      <c r="BK550" s="234">
        <f>ROUND(I550*H550,2)</f>
        <v>0</v>
      </c>
      <c r="BL550" s="19" t="s">
        <v>158</v>
      </c>
      <c r="BM550" s="233" t="s">
        <v>625</v>
      </c>
    </row>
    <row r="551" s="2" customFormat="1">
      <c r="A551" s="41"/>
      <c r="B551" s="42"/>
      <c r="C551" s="43"/>
      <c r="D551" s="235" t="s">
        <v>160</v>
      </c>
      <c r="E551" s="43"/>
      <c r="F551" s="236" t="s">
        <v>608</v>
      </c>
      <c r="G551" s="43"/>
      <c r="H551" s="43"/>
      <c r="I551" s="140"/>
      <c r="J551" s="43"/>
      <c r="K551" s="43"/>
      <c r="L551" s="47"/>
      <c r="M551" s="237"/>
      <c r="N551" s="238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19" t="s">
        <v>160</v>
      </c>
      <c r="AU551" s="19" t="s">
        <v>90</v>
      </c>
    </row>
    <row r="552" s="13" customFormat="1">
      <c r="A552" s="13"/>
      <c r="B552" s="239"/>
      <c r="C552" s="240"/>
      <c r="D552" s="235" t="s">
        <v>162</v>
      </c>
      <c r="E552" s="241" t="s">
        <v>35</v>
      </c>
      <c r="F552" s="242" t="s">
        <v>243</v>
      </c>
      <c r="G552" s="240"/>
      <c r="H552" s="243">
        <v>9</v>
      </c>
      <c r="I552" s="244"/>
      <c r="J552" s="240"/>
      <c r="K552" s="240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162</v>
      </c>
      <c r="AU552" s="249" t="s">
        <v>90</v>
      </c>
      <c r="AV552" s="13" t="s">
        <v>90</v>
      </c>
      <c r="AW552" s="13" t="s">
        <v>41</v>
      </c>
      <c r="AX552" s="13" t="s">
        <v>88</v>
      </c>
      <c r="AY552" s="249" t="s">
        <v>151</v>
      </c>
    </row>
    <row r="553" s="2" customFormat="1" ht="16.5" customHeight="1">
      <c r="A553" s="41"/>
      <c r="B553" s="42"/>
      <c r="C553" s="282" t="s">
        <v>626</v>
      </c>
      <c r="D553" s="282" t="s">
        <v>449</v>
      </c>
      <c r="E553" s="283" t="s">
        <v>627</v>
      </c>
      <c r="F553" s="284" t="s">
        <v>628</v>
      </c>
      <c r="G553" s="285" t="s">
        <v>555</v>
      </c>
      <c r="H553" s="286">
        <v>9.0899999999999999</v>
      </c>
      <c r="I553" s="287"/>
      <c r="J553" s="288">
        <f>ROUND(I553*H553,2)</f>
        <v>0</v>
      </c>
      <c r="K553" s="284" t="s">
        <v>356</v>
      </c>
      <c r="L553" s="289"/>
      <c r="M553" s="290" t="s">
        <v>35</v>
      </c>
      <c r="N553" s="291" t="s">
        <v>51</v>
      </c>
      <c r="O553" s="87"/>
      <c r="P553" s="231">
        <f>O553*H553</f>
        <v>0</v>
      </c>
      <c r="Q553" s="231">
        <v>0.00055000000000000003</v>
      </c>
      <c r="R553" s="231">
        <f>Q553*H553</f>
        <v>0.0049995000000000005</v>
      </c>
      <c r="S553" s="231">
        <v>0</v>
      </c>
      <c r="T553" s="232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33" t="s">
        <v>107</v>
      </c>
      <c r="AT553" s="233" t="s">
        <v>449</v>
      </c>
      <c r="AU553" s="233" t="s">
        <v>90</v>
      </c>
      <c r="AY553" s="19" t="s">
        <v>151</v>
      </c>
      <c r="BE553" s="234">
        <f>IF(N553="základní",J553,0)</f>
        <v>0</v>
      </c>
      <c r="BF553" s="234">
        <f>IF(N553="snížená",J553,0)</f>
        <v>0</v>
      </c>
      <c r="BG553" s="234">
        <f>IF(N553="zákl. přenesená",J553,0)</f>
        <v>0</v>
      </c>
      <c r="BH553" s="234">
        <f>IF(N553="sníž. přenesená",J553,0)</f>
        <v>0</v>
      </c>
      <c r="BI553" s="234">
        <f>IF(N553="nulová",J553,0)</f>
        <v>0</v>
      </c>
      <c r="BJ553" s="19" t="s">
        <v>88</v>
      </c>
      <c r="BK553" s="234">
        <f>ROUND(I553*H553,2)</f>
        <v>0</v>
      </c>
      <c r="BL553" s="19" t="s">
        <v>158</v>
      </c>
      <c r="BM553" s="233" t="s">
        <v>629</v>
      </c>
    </row>
    <row r="554" s="13" customFormat="1">
      <c r="A554" s="13"/>
      <c r="B554" s="239"/>
      <c r="C554" s="240"/>
      <c r="D554" s="235" t="s">
        <v>162</v>
      </c>
      <c r="E554" s="240"/>
      <c r="F554" s="242" t="s">
        <v>630</v>
      </c>
      <c r="G554" s="240"/>
      <c r="H554" s="243">
        <v>9.0899999999999999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162</v>
      </c>
      <c r="AU554" s="249" t="s">
        <v>90</v>
      </c>
      <c r="AV554" s="13" t="s">
        <v>90</v>
      </c>
      <c r="AW554" s="13" t="s">
        <v>4</v>
      </c>
      <c r="AX554" s="13" t="s">
        <v>88</v>
      </c>
      <c r="AY554" s="249" t="s">
        <v>151</v>
      </c>
    </row>
    <row r="555" s="2" customFormat="1" ht="24" customHeight="1">
      <c r="A555" s="41"/>
      <c r="B555" s="42"/>
      <c r="C555" s="222" t="s">
        <v>631</v>
      </c>
      <c r="D555" s="222" t="s">
        <v>153</v>
      </c>
      <c r="E555" s="223" t="s">
        <v>632</v>
      </c>
      <c r="F555" s="224" t="s">
        <v>633</v>
      </c>
      <c r="G555" s="225" t="s">
        <v>555</v>
      </c>
      <c r="H555" s="226">
        <v>2</v>
      </c>
      <c r="I555" s="227"/>
      <c r="J555" s="228">
        <f>ROUND(I555*H555,2)</f>
        <v>0</v>
      </c>
      <c r="K555" s="224" t="s">
        <v>157</v>
      </c>
      <c r="L555" s="47"/>
      <c r="M555" s="229" t="s">
        <v>35</v>
      </c>
      <c r="N555" s="230" t="s">
        <v>51</v>
      </c>
      <c r="O555" s="87"/>
      <c r="P555" s="231">
        <f>O555*H555</f>
        <v>0</v>
      </c>
      <c r="Q555" s="231">
        <v>0.00010375</v>
      </c>
      <c r="R555" s="231">
        <f>Q555*H555</f>
        <v>0.0002075</v>
      </c>
      <c r="S555" s="231">
        <v>0</v>
      </c>
      <c r="T555" s="232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33" t="s">
        <v>158</v>
      </c>
      <c r="AT555" s="233" t="s">
        <v>153</v>
      </c>
      <c r="AU555" s="233" t="s">
        <v>90</v>
      </c>
      <c r="AY555" s="19" t="s">
        <v>151</v>
      </c>
      <c r="BE555" s="234">
        <f>IF(N555="základní",J555,0)</f>
        <v>0</v>
      </c>
      <c r="BF555" s="234">
        <f>IF(N555="snížená",J555,0)</f>
        <v>0</v>
      </c>
      <c r="BG555" s="234">
        <f>IF(N555="zákl. přenesená",J555,0)</f>
        <v>0</v>
      </c>
      <c r="BH555" s="234">
        <f>IF(N555="sníž. přenesená",J555,0)</f>
        <v>0</v>
      </c>
      <c r="BI555" s="234">
        <f>IF(N555="nulová",J555,0)</f>
        <v>0</v>
      </c>
      <c r="BJ555" s="19" t="s">
        <v>88</v>
      </c>
      <c r="BK555" s="234">
        <f>ROUND(I555*H555,2)</f>
        <v>0</v>
      </c>
      <c r="BL555" s="19" t="s">
        <v>158</v>
      </c>
      <c r="BM555" s="233" t="s">
        <v>634</v>
      </c>
    </row>
    <row r="556" s="2" customFormat="1">
      <c r="A556" s="41"/>
      <c r="B556" s="42"/>
      <c r="C556" s="43"/>
      <c r="D556" s="235" t="s">
        <v>160</v>
      </c>
      <c r="E556" s="43"/>
      <c r="F556" s="236" t="s">
        <v>598</v>
      </c>
      <c r="G556" s="43"/>
      <c r="H556" s="43"/>
      <c r="I556" s="140"/>
      <c r="J556" s="43"/>
      <c r="K556" s="43"/>
      <c r="L556" s="47"/>
      <c r="M556" s="237"/>
      <c r="N556" s="238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19" t="s">
        <v>160</v>
      </c>
      <c r="AU556" s="19" t="s">
        <v>90</v>
      </c>
    </row>
    <row r="557" s="15" customFormat="1">
      <c r="A557" s="15"/>
      <c r="B557" s="261"/>
      <c r="C557" s="262"/>
      <c r="D557" s="235" t="s">
        <v>162</v>
      </c>
      <c r="E557" s="263" t="s">
        <v>35</v>
      </c>
      <c r="F557" s="264" t="s">
        <v>635</v>
      </c>
      <c r="G557" s="262"/>
      <c r="H557" s="263" t="s">
        <v>35</v>
      </c>
      <c r="I557" s="265"/>
      <c r="J557" s="262"/>
      <c r="K557" s="262"/>
      <c r="L557" s="266"/>
      <c r="M557" s="267"/>
      <c r="N557" s="268"/>
      <c r="O557" s="268"/>
      <c r="P557" s="268"/>
      <c r="Q557" s="268"/>
      <c r="R557" s="268"/>
      <c r="S557" s="268"/>
      <c r="T557" s="269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0" t="s">
        <v>162</v>
      </c>
      <c r="AU557" s="270" t="s">
        <v>90</v>
      </c>
      <c r="AV557" s="15" t="s">
        <v>88</v>
      </c>
      <c r="AW557" s="15" t="s">
        <v>41</v>
      </c>
      <c r="AX557" s="15" t="s">
        <v>80</v>
      </c>
      <c r="AY557" s="270" t="s">
        <v>151</v>
      </c>
    </row>
    <row r="558" s="13" customFormat="1">
      <c r="A558" s="13"/>
      <c r="B558" s="239"/>
      <c r="C558" s="240"/>
      <c r="D558" s="235" t="s">
        <v>162</v>
      </c>
      <c r="E558" s="241" t="s">
        <v>35</v>
      </c>
      <c r="F558" s="242" t="s">
        <v>90</v>
      </c>
      <c r="G558" s="240"/>
      <c r="H558" s="243">
        <v>2</v>
      </c>
      <c r="I558" s="244"/>
      <c r="J558" s="240"/>
      <c r="K558" s="240"/>
      <c r="L558" s="245"/>
      <c r="M558" s="246"/>
      <c r="N558" s="247"/>
      <c r="O558" s="247"/>
      <c r="P558" s="247"/>
      <c r="Q558" s="247"/>
      <c r="R558" s="247"/>
      <c r="S558" s="247"/>
      <c r="T558" s="24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9" t="s">
        <v>162</v>
      </c>
      <c r="AU558" s="249" t="s">
        <v>90</v>
      </c>
      <c r="AV558" s="13" t="s">
        <v>90</v>
      </c>
      <c r="AW558" s="13" t="s">
        <v>41</v>
      </c>
      <c r="AX558" s="13" t="s">
        <v>88</v>
      </c>
      <c r="AY558" s="249" t="s">
        <v>151</v>
      </c>
    </row>
    <row r="559" s="2" customFormat="1" ht="16.5" customHeight="1">
      <c r="A559" s="41"/>
      <c r="B559" s="42"/>
      <c r="C559" s="282" t="s">
        <v>636</v>
      </c>
      <c r="D559" s="282" t="s">
        <v>449</v>
      </c>
      <c r="E559" s="283" t="s">
        <v>637</v>
      </c>
      <c r="F559" s="284" t="s">
        <v>638</v>
      </c>
      <c r="G559" s="285" t="s">
        <v>555</v>
      </c>
      <c r="H559" s="286">
        <v>2.02</v>
      </c>
      <c r="I559" s="287"/>
      <c r="J559" s="288">
        <f>ROUND(I559*H559,2)</f>
        <v>0</v>
      </c>
      <c r="K559" s="284" t="s">
        <v>356</v>
      </c>
      <c r="L559" s="289"/>
      <c r="M559" s="290" t="s">
        <v>35</v>
      </c>
      <c r="N559" s="291" t="s">
        <v>51</v>
      </c>
      <c r="O559" s="87"/>
      <c r="P559" s="231">
        <f>O559*H559</f>
        <v>0</v>
      </c>
      <c r="Q559" s="231">
        <v>0.0074000000000000003</v>
      </c>
      <c r="R559" s="231">
        <f>Q559*H559</f>
        <v>0.014948000000000001</v>
      </c>
      <c r="S559" s="231">
        <v>0</v>
      </c>
      <c r="T559" s="232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33" t="s">
        <v>107</v>
      </c>
      <c r="AT559" s="233" t="s">
        <v>449</v>
      </c>
      <c r="AU559" s="233" t="s">
        <v>90</v>
      </c>
      <c r="AY559" s="19" t="s">
        <v>151</v>
      </c>
      <c r="BE559" s="234">
        <f>IF(N559="základní",J559,0)</f>
        <v>0</v>
      </c>
      <c r="BF559" s="234">
        <f>IF(N559="snížená",J559,0)</f>
        <v>0</v>
      </c>
      <c r="BG559" s="234">
        <f>IF(N559="zákl. přenesená",J559,0)</f>
        <v>0</v>
      </c>
      <c r="BH559" s="234">
        <f>IF(N559="sníž. přenesená",J559,0)</f>
        <v>0</v>
      </c>
      <c r="BI559" s="234">
        <f>IF(N559="nulová",J559,0)</f>
        <v>0</v>
      </c>
      <c r="BJ559" s="19" t="s">
        <v>88</v>
      </c>
      <c r="BK559" s="234">
        <f>ROUND(I559*H559,2)</f>
        <v>0</v>
      </c>
      <c r="BL559" s="19" t="s">
        <v>158</v>
      </c>
      <c r="BM559" s="233" t="s">
        <v>639</v>
      </c>
    </row>
    <row r="560" s="13" customFormat="1">
      <c r="A560" s="13"/>
      <c r="B560" s="239"/>
      <c r="C560" s="240"/>
      <c r="D560" s="235" t="s">
        <v>162</v>
      </c>
      <c r="E560" s="240"/>
      <c r="F560" s="242" t="s">
        <v>562</v>
      </c>
      <c r="G560" s="240"/>
      <c r="H560" s="243">
        <v>2.02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162</v>
      </c>
      <c r="AU560" s="249" t="s">
        <v>90</v>
      </c>
      <c r="AV560" s="13" t="s">
        <v>90</v>
      </c>
      <c r="AW560" s="13" t="s">
        <v>4</v>
      </c>
      <c r="AX560" s="13" t="s">
        <v>88</v>
      </c>
      <c r="AY560" s="249" t="s">
        <v>151</v>
      </c>
    </row>
    <row r="561" s="2" customFormat="1" ht="16.5" customHeight="1">
      <c r="A561" s="41"/>
      <c r="B561" s="42"/>
      <c r="C561" s="222" t="s">
        <v>640</v>
      </c>
      <c r="D561" s="222" t="s">
        <v>153</v>
      </c>
      <c r="E561" s="223" t="s">
        <v>641</v>
      </c>
      <c r="F561" s="224" t="s">
        <v>642</v>
      </c>
      <c r="G561" s="225" t="s">
        <v>643</v>
      </c>
      <c r="H561" s="226">
        <v>16</v>
      </c>
      <c r="I561" s="227"/>
      <c r="J561" s="228">
        <f>ROUND(I561*H561,2)</f>
        <v>0</v>
      </c>
      <c r="K561" s="224" t="s">
        <v>157</v>
      </c>
      <c r="L561" s="47"/>
      <c r="M561" s="229" t="s">
        <v>35</v>
      </c>
      <c r="N561" s="230" t="s">
        <v>51</v>
      </c>
      <c r="O561" s="87"/>
      <c r="P561" s="231">
        <f>O561*H561</f>
        <v>0</v>
      </c>
      <c r="Q561" s="231">
        <v>0.00024620000000000002</v>
      </c>
      <c r="R561" s="231">
        <f>Q561*H561</f>
        <v>0.0039392000000000003</v>
      </c>
      <c r="S561" s="231">
        <v>0</v>
      </c>
      <c r="T561" s="232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33" t="s">
        <v>158</v>
      </c>
      <c r="AT561" s="233" t="s">
        <v>153</v>
      </c>
      <c r="AU561" s="233" t="s">
        <v>90</v>
      </c>
      <c r="AY561" s="19" t="s">
        <v>151</v>
      </c>
      <c r="BE561" s="234">
        <f>IF(N561="základní",J561,0)</f>
        <v>0</v>
      </c>
      <c r="BF561" s="234">
        <f>IF(N561="snížená",J561,0)</f>
        <v>0</v>
      </c>
      <c r="BG561" s="234">
        <f>IF(N561="zákl. přenesená",J561,0)</f>
        <v>0</v>
      </c>
      <c r="BH561" s="234">
        <f>IF(N561="sníž. přenesená",J561,0)</f>
        <v>0</v>
      </c>
      <c r="BI561" s="234">
        <f>IF(N561="nulová",J561,0)</f>
        <v>0</v>
      </c>
      <c r="BJ561" s="19" t="s">
        <v>88</v>
      </c>
      <c r="BK561" s="234">
        <f>ROUND(I561*H561,2)</f>
        <v>0</v>
      </c>
      <c r="BL561" s="19" t="s">
        <v>158</v>
      </c>
      <c r="BM561" s="233" t="s">
        <v>644</v>
      </c>
    </row>
    <row r="562" s="2" customFormat="1">
      <c r="A562" s="41"/>
      <c r="B562" s="42"/>
      <c r="C562" s="43"/>
      <c r="D562" s="235" t="s">
        <v>160</v>
      </c>
      <c r="E562" s="43"/>
      <c r="F562" s="236" t="s">
        <v>645</v>
      </c>
      <c r="G562" s="43"/>
      <c r="H562" s="43"/>
      <c r="I562" s="140"/>
      <c r="J562" s="43"/>
      <c r="K562" s="43"/>
      <c r="L562" s="47"/>
      <c r="M562" s="237"/>
      <c r="N562" s="238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19" t="s">
        <v>160</v>
      </c>
      <c r="AU562" s="19" t="s">
        <v>90</v>
      </c>
    </row>
    <row r="563" s="15" customFormat="1">
      <c r="A563" s="15"/>
      <c r="B563" s="261"/>
      <c r="C563" s="262"/>
      <c r="D563" s="235" t="s">
        <v>162</v>
      </c>
      <c r="E563" s="263" t="s">
        <v>35</v>
      </c>
      <c r="F563" s="264" t="s">
        <v>646</v>
      </c>
      <c r="G563" s="262"/>
      <c r="H563" s="263" t="s">
        <v>35</v>
      </c>
      <c r="I563" s="265"/>
      <c r="J563" s="262"/>
      <c r="K563" s="262"/>
      <c r="L563" s="266"/>
      <c r="M563" s="267"/>
      <c r="N563" s="268"/>
      <c r="O563" s="268"/>
      <c r="P563" s="268"/>
      <c r="Q563" s="268"/>
      <c r="R563" s="268"/>
      <c r="S563" s="268"/>
      <c r="T563" s="269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70" t="s">
        <v>162</v>
      </c>
      <c r="AU563" s="270" t="s">
        <v>90</v>
      </c>
      <c r="AV563" s="15" t="s">
        <v>88</v>
      </c>
      <c r="AW563" s="15" t="s">
        <v>41</v>
      </c>
      <c r="AX563" s="15" t="s">
        <v>80</v>
      </c>
      <c r="AY563" s="270" t="s">
        <v>151</v>
      </c>
    </row>
    <row r="564" s="13" customFormat="1">
      <c r="A564" s="13"/>
      <c r="B564" s="239"/>
      <c r="C564" s="240"/>
      <c r="D564" s="235" t="s">
        <v>162</v>
      </c>
      <c r="E564" s="241" t="s">
        <v>35</v>
      </c>
      <c r="F564" s="242" t="s">
        <v>647</v>
      </c>
      <c r="G564" s="240"/>
      <c r="H564" s="243">
        <v>8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162</v>
      </c>
      <c r="AU564" s="249" t="s">
        <v>90</v>
      </c>
      <c r="AV564" s="13" t="s">
        <v>90</v>
      </c>
      <c r="AW564" s="13" t="s">
        <v>41</v>
      </c>
      <c r="AX564" s="13" t="s">
        <v>80</v>
      </c>
      <c r="AY564" s="249" t="s">
        <v>151</v>
      </c>
    </row>
    <row r="565" s="15" customFormat="1">
      <c r="A565" s="15"/>
      <c r="B565" s="261"/>
      <c r="C565" s="262"/>
      <c r="D565" s="235" t="s">
        <v>162</v>
      </c>
      <c r="E565" s="263" t="s">
        <v>35</v>
      </c>
      <c r="F565" s="264" t="s">
        <v>648</v>
      </c>
      <c r="G565" s="262"/>
      <c r="H565" s="263" t="s">
        <v>35</v>
      </c>
      <c r="I565" s="265"/>
      <c r="J565" s="262"/>
      <c r="K565" s="262"/>
      <c r="L565" s="266"/>
      <c r="M565" s="267"/>
      <c r="N565" s="268"/>
      <c r="O565" s="268"/>
      <c r="P565" s="268"/>
      <c r="Q565" s="268"/>
      <c r="R565" s="268"/>
      <c r="S565" s="268"/>
      <c r="T565" s="26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0" t="s">
        <v>162</v>
      </c>
      <c r="AU565" s="270" t="s">
        <v>90</v>
      </c>
      <c r="AV565" s="15" t="s">
        <v>88</v>
      </c>
      <c r="AW565" s="15" t="s">
        <v>41</v>
      </c>
      <c r="AX565" s="15" t="s">
        <v>80</v>
      </c>
      <c r="AY565" s="270" t="s">
        <v>151</v>
      </c>
    </row>
    <row r="566" s="13" customFormat="1">
      <c r="A566" s="13"/>
      <c r="B566" s="239"/>
      <c r="C566" s="240"/>
      <c r="D566" s="235" t="s">
        <v>162</v>
      </c>
      <c r="E566" s="241" t="s">
        <v>35</v>
      </c>
      <c r="F566" s="242" t="s">
        <v>107</v>
      </c>
      <c r="G566" s="240"/>
      <c r="H566" s="243">
        <v>8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162</v>
      </c>
      <c r="AU566" s="249" t="s">
        <v>90</v>
      </c>
      <c r="AV566" s="13" t="s">
        <v>90</v>
      </c>
      <c r="AW566" s="13" t="s">
        <v>41</v>
      </c>
      <c r="AX566" s="13" t="s">
        <v>80</v>
      </c>
      <c r="AY566" s="249" t="s">
        <v>151</v>
      </c>
    </row>
    <row r="567" s="14" customFormat="1">
      <c r="A567" s="14"/>
      <c r="B567" s="250"/>
      <c r="C567" s="251"/>
      <c r="D567" s="235" t="s">
        <v>162</v>
      </c>
      <c r="E567" s="252" t="s">
        <v>35</v>
      </c>
      <c r="F567" s="253" t="s">
        <v>177</v>
      </c>
      <c r="G567" s="251"/>
      <c r="H567" s="254">
        <v>16</v>
      </c>
      <c r="I567" s="255"/>
      <c r="J567" s="251"/>
      <c r="K567" s="251"/>
      <c r="L567" s="256"/>
      <c r="M567" s="257"/>
      <c r="N567" s="258"/>
      <c r="O567" s="258"/>
      <c r="P567" s="258"/>
      <c r="Q567" s="258"/>
      <c r="R567" s="258"/>
      <c r="S567" s="258"/>
      <c r="T567" s="25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0" t="s">
        <v>162</v>
      </c>
      <c r="AU567" s="260" t="s">
        <v>90</v>
      </c>
      <c r="AV567" s="14" t="s">
        <v>158</v>
      </c>
      <c r="AW567" s="14" t="s">
        <v>41</v>
      </c>
      <c r="AX567" s="14" t="s">
        <v>88</v>
      </c>
      <c r="AY567" s="260" t="s">
        <v>151</v>
      </c>
    </row>
    <row r="568" s="2" customFormat="1" ht="24" customHeight="1">
      <c r="A568" s="41"/>
      <c r="B568" s="42"/>
      <c r="C568" s="222" t="s">
        <v>649</v>
      </c>
      <c r="D568" s="222" t="s">
        <v>153</v>
      </c>
      <c r="E568" s="223" t="s">
        <v>650</v>
      </c>
      <c r="F568" s="224" t="s">
        <v>651</v>
      </c>
      <c r="G568" s="225" t="s">
        <v>555</v>
      </c>
      <c r="H568" s="226">
        <v>12</v>
      </c>
      <c r="I568" s="227"/>
      <c r="J568" s="228">
        <f>ROUND(I568*H568,2)</f>
        <v>0</v>
      </c>
      <c r="K568" s="224" t="s">
        <v>157</v>
      </c>
      <c r="L568" s="47"/>
      <c r="M568" s="229" t="s">
        <v>35</v>
      </c>
      <c r="N568" s="230" t="s">
        <v>51</v>
      </c>
      <c r="O568" s="87"/>
      <c r="P568" s="231">
        <f>O568*H568</f>
        <v>0</v>
      </c>
      <c r="Q568" s="231">
        <v>0.035728000000000003</v>
      </c>
      <c r="R568" s="231">
        <f>Q568*H568</f>
        <v>0.42873600000000001</v>
      </c>
      <c r="S568" s="231">
        <v>0</v>
      </c>
      <c r="T568" s="232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33" t="s">
        <v>158</v>
      </c>
      <c r="AT568" s="233" t="s">
        <v>153</v>
      </c>
      <c r="AU568" s="233" t="s">
        <v>90</v>
      </c>
      <c r="AY568" s="19" t="s">
        <v>151</v>
      </c>
      <c r="BE568" s="234">
        <f>IF(N568="základní",J568,0)</f>
        <v>0</v>
      </c>
      <c r="BF568" s="234">
        <f>IF(N568="snížená",J568,0)</f>
        <v>0</v>
      </c>
      <c r="BG568" s="234">
        <f>IF(N568="zákl. přenesená",J568,0)</f>
        <v>0</v>
      </c>
      <c r="BH568" s="234">
        <f>IF(N568="sníž. přenesená",J568,0)</f>
        <v>0</v>
      </c>
      <c r="BI568" s="234">
        <f>IF(N568="nulová",J568,0)</f>
        <v>0</v>
      </c>
      <c r="BJ568" s="19" t="s">
        <v>88</v>
      </c>
      <c r="BK568" s="234">
        <f>ROUND(I568*H568,2)</f>
        <v>0</v>
      </c>
      <c r="BL568" s="19" t="s">
        <v>158</v>
      </c>
      <c r="BM568" s="233" t="s">
        <v>652</v>
      </c>
    </row>
    <row r="569" s="2" customFormat="1">
      <c r="A569" s="41"/>
      <c r="B569" s="42"/>
      <c r="C569" s="43"/>
      <c r="D569" s="235" t="s">
        <v>160</v>
      </c>
      <c r="E569" s="43"/>
      <c r="F569" s="236" t="s">
        <v>653</v>
      </c>
      <c r="G569" s="43"/>
      <c r="H569" s="43"/>
      <c r="I569" s="140"/>
      <c r="J569" s="43"/>
      <c r="K569" s="43"/>
      <c r="L569" s="47"/>
      <c r="M569" s="237"/>
      <c r="N569" s="238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19" t="s">
        <v>160</v>
      </c>
      <c r="AU569" s="19" t="s">
        <v>90</v>
      </c>
    </row>
    <row r="570" s="13" customFormat="1">
      <c r="A570" s="13"/>
      <c r="B570" s="239"/>
      <c r="C570" s="240"/>
      <c r="D570" s="235" t="s">
        <v>162</v>
      </c>
      <c r="E570" s="241" t="s">
        <v>35</v>
      </c>
      <c r="F570" s="242" t="s">
        <v>259</v>
      </c>
      <c r="G570" s="240"/>
      <c r="H570" s="243">
        <v>12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9" t="s">
        <v>162</v>
      </c>
      <c r="AU570" s="249" t="s">
        <v>90</v>
      </c>
      <c r="AV570" s="13" t="s">
        <v>90</v>
      </c>
      <c r="AW570" s="13" t="s">
        <v>41</v>
      </c>
      <c r="AX570" s="13" t="s">
        <v>88</v>
      </c>
      <c r="AY570" s="249" t="s">
        <v>151</v>
      </c>
    </row>
    <row r="571" s="2" customFormat="1" ht="24" customHeight="1">
      <c r="A571" s="41"/>
      <c r="B571" s="42"/>
      <c r="C571" s="222" t="s">
        <v>654</v>
      </c>
      <c r="D571" s="222" t="s">
        <v>153</v>
      </c>
      <c r="E571" s="223" t="s">
        <v>655</v>
      </c>
      <c r="F571" s="224" t="s">
        <v>656</v>
      </c>
      <c r="G571" s="225" t="s">
        <v>255</v>
      </c>
      <c r="H571" s="226">
        <v>0.094</v>
      </c>
      <c r="I571" s="227"/>
      <c r="J571" s="228">
        <f>ROUND(I571*H571,2)</f>
        <v>0</v>
      </c>
      <c r="K571" s="224" t="s">
        <v>157</v>
      </c>
      <c r="L571" s="47"/>
      <c r="M571" s="229" t="s">
        <v>35</v>
      </c>
      <c r="N571" s="230" t="s">
        <v>51</v>
      </c>
      <c r="O571" s="87"/>
      <c r="P571" s="231">
        <f>O571*H571</f>
        <v>0</v>
      </c>
      <c r="Q571" s="231">
        <v>0</v>
      </c>
      <c r="R571" s="231">
        <f>Q571*H571</f>
        <v>0</v>
      </c>
      <c r="S571" s="231">
        <v>0</v>
      </c>
      <c r="T571" s="232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33" t="s">
        <v>158</v>
      </c>
      <c r="AT571" s="233" t="s">
        <v>153</v>
      </c>
      <c r="AU571" s="233" t="s">
        <v>90</v>
      </c>
      <c r="AY571" s="19" t="s">
        <v>151</v>
      </c>
      <c r="BE571" s="234">
        <f>IF(N571="základní",J571,0)</f>
        <v>0</v>
      </c>
      <c r="BF571" s="234">
        <f>IF(N571="snížená",J571,0)</f>
        <v>0</v>
      </c>
      <c r="BG571" s="234">
        <f>IF(N571="zákl. přenesená",J571,0)</f>
        <v>0</v>
      </c>
      <c r="BH571" s="234">
        <f>IF(N571="sníž. přenesená",J571,0)</f>
        <v>0</v>
      </c>
      <c r="BI571" s="234">
        <f>IF(N571="nulová",J571,0)</f>
        <v>0</v>
      </c>
      <c r="BJ571" s="19" t="s">
        <v>88</v>
      </c>
      <c r="BK571" s="234">
        <f>ROUND(I571*H571,2)</f>
        <v>0</v>
      </c>
      <c r="BL571" s="19" t="s">
        <v>158</v>
      </c>
      <c r="BM571" s="233" t="s">
        <v>657</v>
      </c>
    </row>
    <row r="572" s="2" customFormat="1">
      <c r="A572" s="41"/>
      <c r="B572" s="42"/>
      <c r="C572" s="43"/>
      <c r="D572" s="235" t="s">
        <v>160</v>
      </c>
      <c r="E572" s="43"/>
      <c r="F572" s="236" t="s">
        <v>658</v>
      </c>
      <c r="G572" s="43"/>
      <c r="H572" s="43"/>
      <c r="I572" s="140"/>
      <c r="J572" s="43"/>
      <c r="K572" s="43"/>
      <c r="L572" s="47"/>
      <c r="M572" s="237"/>
      <c r="N572" s="238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19" t="s">
        <v>160</v>
      </c>
      <c r="AU572" s="19" t="s">
        <v>90</v>
      </c>
    </row>
    <row r="573" s="15" customFormat="1">
      <c r="A573" s="15"/>
      <c r="B573" s="261"/>
      <c r="C573" s="262"/>
      <c r="D573" s="235" t="s">
        <v>162</v>
      </c>
      <c r="E573" s="263" t="s">
        <v>35</v>
      </c>
      <c r="F573" s="264" t="s">
        <v>659</v>
      </c>
      <c r="G573" s="262"/>
      <c r="H573" s="263" t="s">
        <v>35</v>
      </c>
      <c r="I573" s="265"/>
      <c r="J573" s="262"/>
      <c r="K573" s="262"/>
      <c r="L573" s="266"/>
      <c r="M573" s="267"/>
      <c r="N573" s="268"/>
      <c r="O573" s="268"/>
      <c r="P573" s="268"/>
      <c r="Q573" s="268"/>
      <c r="R573" s="268"/>
      <c r="S573" s="268"/>
      <c r="T573" s="269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0" t="s">
        <v>162</v>
      </c>
      <c r="AU573" s="270" t="s">
        <v>90</v>
      </c>
      <c r="AV573" s="15" t="s">
        <v>88</v>
      </c>
      <c r="AW573" s="15" t="s">
        <v>41</v>
      </c>
      <c r="AX573" s="15" t="s">
        <v>80</v>
      </c>
      <c r="AY573" s="270" t="s">
        <v>151</v>
      </c>
    </row>
    <row r="574" s="13" customFormat="1">
      <c r="A574" s="13"/>
      <c r="B574" s="239"/>
      <c r="C574" s="240"/>
      <c r="D574" s="235" t="s">
        <v>162</v>
      </c>
      <c r="E574" s="241" t="s">
        <v>35</v>
      </c>
      <c r="F574" s="242" t="s">
        <v>660</v>
      </c>
      <c r="G574" s="240"/>
      <c r="H574" s="243">
        <v>0.094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162</v>
      </c>
      <c r="AU574" s="249" t="s">
        <v>90</v>
      </c>
      <c r="AV574" s="13" t="s">
        <v>90</v>
      </c>
      <c r="AW574" s="13" t="s">
        <v>41</v>
      </c>
      <c r="AX574" s="13" t="s">
        <v>88</v>
      </c>
      <c r="AY574" s="249" t="s">
        <v>151</v>
      </c>
    </row>
    <row r="575" s="2" customFormat="1" ht="24" customHeight="1">
      <c r="A575" s="41"/>
      <c r="B575" s="42"/>
      <c r="C575" s="222" t="s">
        <v>661</v>
      </c>
      <c r="D575" s="222" t="s">
        <v>153</v>
      </c>
      <c r="E575" s="223" t="s">
        <v>662</v>
      </c>
      <c r="F575" s="224" t="s">
        <v>663</v>
      </c>
      <c r="G575" s="225" t="s">
        <v>555</v>
      </c>
      <c r="H575" s="226">
        <v>8</v>
      </c>
      <c r="I575" s="227"/>
      <c r="J575" s="228">
        <f>ROUND(I575*H575,2)</f>
        <v>0</v>
      </c>
      <c r="K575" s="224" t="s">
        <v>157</v>
      </c>
      <c r="L575" s="47"/>
      <c r="M575" s="229" t="s">
        <v>35</v>
      </c>
      <c r="N575" s="230" t="s">
        <v>51</v>
      </c>
      <c r="O575" s="87"/>
      <c r="P575" s="231">
        <f>O575*H575</f>
        <v>0</v>
      </c>
      <c r="Q575" s="231">
        <v>2.256894881</v>
      </c>
      <c r="R575" s="231">
        <f>Q575*H575</f>
        <v>18.055159048</v>
      </c>
      <c r="S575" s="231">
        <v>0</v>
      </c>
      <c r="T575" s="232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33" t="s">
        <v>158</v>
      </c>
      <c r="AT575" s="233" t="s">
        <v>153</v>
      </c>
      <c r="AU575" s="233" t="s">
        <v>90</v>
      </c>
      <c r="AY575" s="19" t="s">
        <v>151</v>
      </c>
      <c r="BE575" s="234">
        <f>IF(N575="základní",J575,0)</f>
        <v>0</v>
      </c>
      <c r="BF575" s="234">
        <f>IF(N575="snížená",J575,0)</f>
        <v>0</v>
      </c>
      <c r="BG575" s="234">
        <f>IF(N575="zákl. přenesená",J575,0)</f>
        <v>0</v>
      </c>
      <c r="BH575" s="234">
        <f>IF(N575="sníž. přenesená",J575,0)</f>
        <v>0</v>
      </c>
      <c r="BI575" s="234">
        <f>IF(N575="nulová",J575,0)</f>
        <v>0</v>
      </c>
      <c r="BJ575" s="19" t="s">
        <v>88</v>
      </c>
      <c r="BK575" s="234">
        <f>ROUND(I575*H575,2)</f>
        <v>0</v>
      </c>
      <c r="BL575" s="19" t="s">
        <v>158</v>
      </c>
      <c r="BM575" s="233" t="s">
        <v>664</v>
      </c>
    </row>
    <row r="576" s="2" customFormat="1">
      <c r="A576" s="41"/>
      <c r="B576" s="42"/>
      <c r="C576" s="43"/>
      <c r="D576" s="235" t="s">
        <v>160</v>
      </c>
      <c r="E576" s="43"/>
      <c r="F576" s="236" t="s">
        <v>665</v>
      </c>
      <c r="G576" s="43"/>
      <c r="H576" s="43"/>
      <c r="I576" s="140"/>
      <c r="J576" s="43"/>
      <c r="K576" s="43"/>
      <c r="L576" s="47"/>
      <c r="M576" s="237"/>
      <c r="N576" s="238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19" t="s">
        <v>160</v>
      </c>
      <c r="AU576" s="19" t="s">
        <v>90</v>
      </c>
    </row>
    <row r="577" s="13" customFormat="1">
      <c r="A577" s="13"/>
      <c r="B577" s="239"/>
      <c r="C577" s="240"/>
      <c r="D577" s="235" t="s">
        <v>162</v>
      </c>
      <c r="E577" s="241" t="s">
        <v>35</v>
      </c>
      <c r="F577" s="242" t="s">
        <v>107</v>
      </c>
      <c r="G577" s="240"/>
      <c r="H577" s="243">
        <v>8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162</v>
      </c>
      <c r="AU577" s="249" t="s">
        <v>90</v>
      </c>
      <c r="AV577" s="13" t="s">
        <v>90</v>
      </c>
      <c r="AW577" s="13" t="s">
        <v>41</v>
      </c>
      <c r="AX577" s="13" t="s">
        <v>88</v>
      </c>
      <c r="AY577" s="249" t="s">
        <v>151</v>
      </c>
    </row>
    <row r="578" s="2" customFormat="1" ht="16.5" customHeight="1">
      <c r="A578" s="41"/>
      <c r="B578" s="42"/>
      <c r="C578" s="282" t="s">
        <v>666</v>
      </c>
      <c r="D578" s="282" t="s">
        <v>449</v>
      </c>
      <c r="E578" s="283" t="s">
        <v>667</v>
      </c>
      <c r="F578" s="284" t="s">
        <v>668</v>
      </c>
      <c r="G578" s="285" t="s">
        <v>555</v>
      </c>
      <c r="H578" s="286">
        <v>20.199999999999999</v>
      </c>
      <c r="I578" s="287"/>
      <c r="J578" s="288">
        <f>ROUND(I578*H578,2)</f>
        <v>0</v>
      </c>
      <c r="K578" s="284" t="s">
        <v>157</v>
      </c>
      <c r="L578" s="289"/>
      <c r="M578" s="290" t="s">
        <v>35</v>
      </c>
      <c r="N578" s="291" t="s">
        <v>51</v>
      </c>
      <c r="O578" s="87"/>
      <c r="P578" s="231">
        <f>O578*H578</f>
        <v>0</v>
      </c>
      <c r="Q578" s="231">
        <v>0.002</v>
      </c>
      <c r="R578" s="231">
        <f>Q578*H578</f>
        <v>0.040399999999999998</v>
      </c>
      <c r="S578" s="231">
        <v>0</v>
      </c>
      <c r="T578" s="232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33" t="s">
        <v>107</v>
      </c>
      <c r="AT578" s="233" t="s">
        <v>449</v>
      </c>
      <c r="AU578" s="233" t="s">
        <v>90</v>
      </c>
      <c r="AY578" s="19" t="s">
        <v>151</v>
      </c>
      <c r="BE578" s="234">
        <f>IF(N578="základní",J578,0)</f>
        <v>0</v>
      </c>
      <c r="BF578" s="234">
        <f>IF(N578="snížená",J578,0)</f>
        <v>0</v>
      </c>
      <c r="BG578" s="234">
        <f>IF(N578="zákl. přenesená",J578,0)</f>
        <v>0</v>
      </c>
      <c r="BH578" s="234">
        <f>IF(N578="sníž. přenesená",J578,0)</f>
        <v>0</v>
      </c>
      <c r="BI578" s="234">
        <f>IF(N578="nulová",J578,0)</f>
        <v>0</v>
      </c>
      <c r="BJ578" s="19" t="s">
        <v>88</v>
      </c>
      <c r="BK578" s="234">
        <f>ROUND(I578*H578,2)</f>
        <v>0</v>
      </c>
      <c r="BL578" s="19" t="s">
        <v>158</v>
      </c>
      <c r="BM578" s="233" t="s">
        <v>669</v>
      </c>
    </row>
    <row r="579" s="13" customFormat="1">
      <c r="A579" s="13"/>
      <c r="B579" s="239"/>
      <c r="C579" s="240"/>
      <c r="D579" s="235" t="s">
        <v>162</v>
      </c>
      <c r="E579" s="241" t="s">
        <v>35</v>
      </c>
      <c r="F579" s="242" t="s">
        <v>362</v>
      </c>
      <c r="G579" s="240"/>
      <c r="H579" s="243">
        <v>20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162</v>
      </c>
      <c r="AU579" s="249" t="s">
        <v>90</v>
      </c>
      <c r="AV579" s="13" t="s">
        <v>90</v>
      </c>
      <c r="AW579" s="13" t="s">
        <v>41</v>
      </c>
      <c r="AX579" s="13" t="s">
        <v>88</v>
      </c>
      <c r="AY579" s="249" t="s">
        <v>151</v>
      </c>
    </row>
    <row r="580" s="13" customFormat="1">
      <c r="A580" s="13"/>
      <c r="B580" s="239"/>
      <c r="C580" s="240"/>
      <c r="D580" s="235" t="s">
        <v>162</v>
      </c>
      <c r="E580" s="240"/>
      <c r="F580" s="242" t="s">
        <v>670</v>
      </c>
      <c r="G580" s="240"/>
      <c r="H580" s="243">
        <v>20.199999999999999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9" t="s">
        <v>162</v>
      </c>
      <c r="AU580" s="249" t="s">
        <v>90</v>
      </c>
      <c r="AV580" s="13" t="s">
        <v>90</v>
      </c>
      <c r="AW580" s="13" t="s">
        <v>4</v>
      </c>
      <c r="AX580" s="13" t="s">
        <v>88</v>
      </c>
      <c r="AY580" s="249" t="s">
        <v>151</v>
      </c>
    </row>
    <row r="581" s="2" customFormat="1" ht="16.5" customHeight="1">
      <c r="A581" s="41"/>
      <c r="B581" s="42"/>
      <c r="C581" s="282" t="s">
        <v>671</v>
      </c>
      <c r="D581" s="282" t="s">
        <v>449</v>
      </c>
      <c r="E581" s="283" t="s">
        <v>672</v>
      </c>
      <c r="F581" s="284" t="s">
        <v>673</v>
      </c>
      <c r="G581" s="285" t="s">
        <v>555</v>
      </c>
      <c r="H581" s="286">
        <v>8.0800000000000001</v>
      </c>
      <c r="I581" s="287"/>
      <c r="J581" s="288">
        <f>ROUND(I581*H581,2)</f>
        <v>0</v>
      </c>
      <c r="K581" s="284" t="s">
        <v>356</v>
      </c>
      <c r="L581" s="289"/>
      <c r="M581" s="290" t="s">
        <v>35</v>
      </c>
      <c r="N581" s="291" t="s">
        <v>51</v>
      </c>
      <c r="O581" s="87"/>
      <c r="P581" s="231">
        <f>O581*H581</f>
        <v>0</v>
      </c>
      <c r="Q581" s="231">
        <v>1.3500000000000001</v>
      </c>
      <c r="R581" s="231">
        <f>Q581*H581</f>
        <v>10.908000000000001</v>
      </c>
      <c r="S581" s="231">
        <v>0</v>
      </c>
      <c r="T581" s="232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33" t="s">
        <v>107</v>
      </c>
      <c r="AT581" s="233" t="s">
        <v>449</v>
      </c>
      <c r="AU581" s="233" t="s">
        <v>90</v>
      </c>
      <c r="AY581" s="19" t="s">
        <v>151</v>
      </c>
      <c r="BE581" s="234">
        <f>IF(N581="základní",J581,0)</f>
        <v>0</v>
      </c>
      <c r="BF581" s="234">
        <f>IF(N581="snížená",J581,0)</f>
        <v>0</v>
      </c>
      <c r="BG581" s="234">
        <f>IF(N581="zákl. přenesená",J581,0)</f>
        <v>0</v>
      </c>
      <c r="BH581" s="234">
        <f>IF(N581="sníž. přenesená",J581,0)</f>
        <v>0</v>
      </c>
      <c r="BI581" s="234">
        <f>IF(N581="nulová",J581,0)</f>
        <v>0</v>
      </c>
      <c r="BJ581" s="19" t="s">
        <v>88</v>
      </c>
      <c r="BK581" s="234">
        <f>ROUND(I581*H581,2)</f>
        <v>0</v>
      </c>
      <c r="BL581" s="19" t="s">
        <v>158</v>
      </c>
      <c r="BM581" s="233" t="s">
        <v>674</v>
      </c>
    </row>
    <row r="582" s="13" customFormat="1">
      <c r="A582" s="13"/>
      <c r="B582" s="239"/>
      <c r="C582" s="240"/>
      <c r="D582" s="235" t="s">
        <v>162</v>
      </c>
      <c r="E582" s="240"/>
      <c r="F582" s="242" t="s">
        <v>571</v>
      </c>
      <c r="G582" s="240"/>
      <c r="H582" s="243">
        <v>8.0800000000000001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162</v>
      </c>
      <c r="AU582" s="249" t="s">
        <v>90</v>
      </c>
      <c r="AV582" s="13" t="s">
        <v>90</v>
      </c>
      <c r="AW582" s="13" t="s">
        <v>4</v>
      </c>
      <c r="AX582" s="13" t="s">
        <v>88</v>
      </c>
      <c r="AY582" s="249" t="s">
        <v>151</v>
      </c>
    </row>
    <row r="583" s="2" customFormat="1" ht="16.5" customHeight="1">
      <c r="A583" s="41"/>
      <c r="B583" s="42"/>
      <c r="C583" s="282" t="s">
        <v>675</v>
      </c>
      <c r="D583" s="282" t="s">
        <v>449</v>
      </c>
      <c r="E583" s="283" t="s">
        <v>676</v>
      </c>
      <c r="F583" s="284" t="s">
        <v>677</v>
      </c>
      <c r="G583" s="285" t="s">
        <v>555</v>
      </c>
      <c r="H583" s="286">
        <v>8.0800000000000001</v>
      </c>
      <c r="I583" s="287"/>
      <c r="J583" s="288">
        <f>ROUND(I583*H583,2)</f>
        <v>0</v>
      </c>
      <c r="K583" s="284" t="s">
        <v>157</v>
      </c>
      <c r="L583" s="289"/>
      <c r="M583" s="290" t="s">
        <v>35</v>
      </c>
      <c r="N583" s="291" t="s">
        <v>51</v>
      </c>
      <c r="O583" s="87"/>
      <c r="P583" s="231">
        <f>O583*H583</f>
        <v>0</v>
      </c>
      <c r="Q583" s="231">
        <v>0.54800000000000004</v>
      </c>
      <c r="R583" s="231">
        <f>Q583*H583</f>
        <v>4.4278400000000007</v>
      </c>
      <c r="S583" s="231">
        <v>0</v>
      </c>
      <c r="T583" s="232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33" t="s">
        <v>107</v>
      </c>
      <c r="AT583" s="233" t="s">
        <v>449</v>
      </c>
      <c r="AU583" s="233" t="s">
        <v>90</v>
      </c>
      <c r="AY583" s="19" t="s">
        <v>151</v>
      </c>
      <c r="BE583" s="234">
        <f>IF(N583="základní",J583,0)</f>
        <v>0</v>
      </c>
      <c r="BF583" s="234">
        <f>IF(N583="snížená",J583,0)</f>
        <v>0</v>
      </c>
      <c r="BG583" s="234">
        <f>IF(N583="zákl. přenesená",J583,0)</f>
        <v>0</v>
      </c>
      <c r="BH583" s="234">
        <f>IF(N583="sníž. přenesená",J583,0)</f>
        <v>0</v>
      </c>
      <c r="BI583" s="234">
        <f>IF(N583="nulová",J583,0)</f>
        <v>0</v>
      </c>
      <c r="BJ583" s="19" t="s">
        <v>88</v>
      </c>
      <c r="BK583" s="234">
        <f>ROUND(I583*H583,2)</f>
        <v>0</v>
      </c>
      <c r="BL583" s="19" t="s">
        <v>158</v>
      </c>
      <c r="BM583" s="233" t="s">
        <v>678</v>
      </c>
    </row>
    <row r="584" s="13" customFormat="1">
      <c r="A584" s="13"/>
      <c r="B584" s="239"/>
      <c r="C584" s="240"/>
      <c r="D584" s="235" t="s">
        <v>162</v>
      </c>
      <c r="E584" s="240"/>
      <c r="F584" s="242" t="s">
        <v>571</v>
      </c>
      <c r="G584" s="240"/>
      <c r="H584" s="243">
        <v>8.0800000000000001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9" t="s">
        <v>162</v>
      </c>
      <c r="AU584" s="249" t="s">
        <v>90</v>
      </c>
      <c r="AV584" s="13" t="s">
        <v>90</v>
      </c>
      <c r="AW584" s="13" t="s">
        <v>4</v>
      </c>
      <c r="AX584" s="13" t="s">
        <v>88</v>
      </c>
      <c r="AY584" s="249" t="s">
        <v>151</v>
      </c>
    </row>
    <row r="585" s="2" customFormat="1" ht="16.5" customHeight="1">
      <c r="A585" s="41"/>
      <c r="B585" s="42"/>
      <c r="C585" s="282" t="s">
        <v>679</v>
      </c>
      <c r="D585" s="282" t="s">
        <v>449</v>
      </c>
      <c r="E585" s="283" t="s">
        <v>680</v>
      </c>
      <c r="F585" s="284" t="s">
        <v>681</v>
      </c>
      <c r="G585" s="285" t="s">
        <v>555</v>
      </c>
      <c r="H585" s="286">
        <v>5.0499999999999998</v>
      </c>
      <c r="I585" s="287"/>
      <c r="J585" s="288">
        <f>ROUND(I585*H585,2)</f>
        <v>0</v>
      </c>
      <c r="K585" s="284" t="s">
        <v>157</v>
      </c>
      <c r="L585" s="289"/>
      <c r="M585" s="290" t="s">
        <v>35</v>
      </c>
      <c r="N585" s="291" t="s">
        <v>51</v>
      </c>
      <c r="O585" s="87"/>
      <c r="P585" s="231">
        <f>O585*H585</f>
        <v>0</v>
      </c>
      <c r="Q585" s="231">
        <v>1.0129999999999999</v>
      </c>
      <c r="R585" s="231">
        <f>Q585*H585</f>
        <v>5.1156499999999996</v>
      </c>
      <c r="S585" s="231">
        <v>0</v>
      </c>
      <c r="T585" s="232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33" t="s">
        <v>107</v>
      </c>
      <c r="AT585" s="233" t="s">
        <v>449</v>
      </c>
      <c r="AU585" s="233" t="s">
        <v>90</v>
      </c>
      <c r="AY585" s="19" t="s">
        <v>151</v>
      </c>
      <c r="BE585" s="234">
        <f>IF(N585="základní",J585,0)</f>
        <v>0</v>
      </c>
      <c r="BF585" s="234">
        <f>IF(N585="snížená",J585,0)</f>
        <v>0</v>
      </c>
      <c r="BG585" s="234">
        <f>IF(N585="zákl. přenesená",J585,0)</f>
        <v>0</v>
      </c>
      <c r="BH585" s="234">
        <f>IF(N585="sníž. přenesená",J585,0)</f>
        <v>0</v>
      </c>
      <c r="BI585" s="234">
        <f>IF(N585="nulová",J585,0)</f>
        <v>0</v>
      </c>
      <c r="BJ585" s="19" t="s">
        <v>88</v>
      </c>
      <c r="BK585" s="234">
        <f>ROUND(I585*H585,2)</f>
        <v>0</v>
      </c>
      <c r="BL585" s="19" t="s">
        <v>158</v>
      </c>
      <c r="BM585" s="233" t="s">
        <v>682</v>
      </c>
    </row>
    <row r="586" s="13" customFormat="1">
      <c r="A586" s="13"/>
      <c r="B586" s="239"/>
      <c r="C586" s="240"/>
      <c r="D586" s="235" t="s">
        <v>162</v>
      </c>
      <c r="E586" s="241" t="s">
        <v>35</v>
      </c>
      <c r="F586" s="242" t="s">
        <v>210</v>
      </c>
      <c r="G586" s="240"/>
      <c r="H586" s="243">
        <v>5</v>
      </c>
      <c r="I586" s="244"/>
      <c r="J586" s="240"/>
      <c r="K586" s="240"/>
      <c r="L586" s="245"/>
      <c r="M586" s="246"/>
      <c r="N586" s="247"/>
      <c r="O586" s="247"/>
      <c r="P586" s="247"/>
      <c r="Q586" s="247"/>
      <c r="R586" s="247"/>
      <c r="S586" s="247"/>
      <c r="T586" s="24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9" t="s">
        <v>162</v>
      </c>
      <c r="AU586" s="249" t="s">
        <v>90</v>
      </c>
      <c r="AV586" s="13" t="s">
        <v>90</v>
      </c>
      <c r="AW586" s="13" t="s">
        <v>41</v>
      </c>
      <c r="AX586" s="13" t="s">
        <v>88</v>
      </c>
      <c r="AY586" s="249" t="s">
        <v>151</v>
      </c>
    </row>
    <row r="587" s="13" customFormat="1">
      <c r="A587" s="13"/>
      <c r="B587" s="239"/>
      <c r="C587" s="240"/>
      <c r="D587" s="235" t="s">
        <v>162</v>
      </c>
      <c r="E587" s="240"/>
      <c r="F587" s="242" t="s">
        <v>683</v>
      </c>
      <c r="G587" s="240"/>
      <c r="H587" s="243">
        <v>5.0499999999999998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162</v>
      </c>
      <c r="AU587" s="249" t="s">
        <v>90</v>
      </c>
      <c r="AV587" s="13" t="s">
        <v>90</v>
      </c>
      <c r="AW587" s="13" t="s">
        <v>4</v>
      </c>
      <c r="AX587" s="13" t="s">
        <v>88</v>
      </c>
      <c r="AY587" s="249" t="s">
        <v>151</v>
      </c>
    </row>
    <row r="588" s="2" customFormat="1" ht="16.5" customHeight="1">
      <c r="A588" s="41"/>
      <c r="B588" s="42"/>
      <c r="C588" s="282" t="s">
        <v>684</v>
      </c>
      <c r="D588" s="282" t="s">
        <v>449</v>
      </c>
      <c r="E588" s="283" t="s">
        <v>685</v>
      </c>
      <c r="F588" s="284" t="s">
        <v>686</v>
      </c>
      <c r="G588" s="285" t="s">
        <v>555</v>
      </c>
      <c r="H588" s="286">
        <v>4.04</v>
      </c>
      <c r="I588" s="287"/>
      <c r="J588" s="288">
        <f>ROUND(I588*H588,2)</f>
        <v>0</v>
      </c>
      <c r="K588" s="284" t="s">
        <v>157</v>
      </c>
      <c r="L588" s="289"/>
      <c r="M588" s="290" t="s">
        <v>35</v>
      </c>
      <c r="N588" s="291" t="s">
        <v>51</v>
      </c>
      <c r="O588" s="87"/>
      <c r="P588" s="231">
        <f>O588*H588</f>
        <v>0</v>
      </c>
      <c r="Q588" s="231">
        <v>0.50600000000000001</v>
      </c>
      <c r="R588" s="231">
        <f>Q588*H588</f>
        <v>2.0442399999999998</v>
      </c>
      <c r="S588" s="231">
        <v>0</v>
      </c>
      <c r="T588" s="232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33" t="s">
        <v>107</v>
      </c>
      <c r="AT588" s="233" t="s">
        <v>449</v>
      </c>
      <c r="AU588" s="233" t="s">
        <v>90</v>
      </c>
      <c r="AY588" s="19" t="s">
        <v>151</v>
      </c>
      <c r="BE588" s="234">
        <f>IF(N588="základní",J588,0)</f>
        <v>0</v>
      </c>
      <c r="BF588" s="234">
        <f>IF(N588="snížená",J588,0)</f>
        <v>0</v>
      </c>
      <c r="BG588" s="234">
        <f>IF(N588="zákl. přenesená",J588,0)</f>
        <v>0</v>
      </c>
      <c r="BH588" s="234">
        <f>IF(N588="sníž. přenesená",J588,0)</f>
        <v>0</v>
      </c>
      <c r="BI588" s="234">
        <f>IF(N588="nulová",J588,0)</f>
        <v>0</v>
      </c>
      <c r="BJ588" s="19" t="s">
        <v>88</v>
      </c>
      <c r="BK588" s="234">
        <f>ROUND(I588*H588,2)</f>
        <v>0</v>
      </c>
      <c r="BL588" s="19" t="s">
        <v>158</v>
      </c>
      <c r="BM588" s="233" t="s">
        <v>687</v>
      </c>
    </row>
    <row r="589" s="13" customFormat="1">
      <c r="A589" s="13"/>
      <c r="B589" s="239"/>
      <c r="C589" s="240"/>
      <c r="D589" s="235" t="s">
        <v>162</v>
      </c>
      <c r="E589" s="241" t="s">
        <v>35</v>
      </c>
      <c r="F589" s="242" t="s">
        <v>158</v>
      </c>
      <c r="G589" s="240"/>
      <c r="H589" s="243">
        <v>4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9" t="s">
        <v>162</v>
      </c>
      <c r="AU589" s="249" t="s">
        <v>90</v>
      </c>
      <c r="AV589" s="13" t="s">
        <v>90</v>
      </c>
      <c r="AW589" s="13" t="s">
        <v>41</v>
      </c>
      <c r="AX589" s="13" t="s">
        <v>88</v>
      </c>
      <c r="AY589" s="249" t="s">
        <v>151</v>
      </c>
    </row>
    <row r="590" s="13" customFormat="1">
      <c r="A590" s="13"/>
      <c r="B590" s="239"/>
      <c r="C590" s="240"/>
      <c r="D590" s="235" t="s">
        <v>162</v>
      </c>
      <c r="E590" s="240"/>
      <c r="F590" s="242" t="s">
        <v>688</v>
      </c>
      <c r="G590" s="240"/>
      <c r="H590" s="243">
        <v>4.04</v>
      </c>
      <c r="I590" s="244"/>
      <c r="J590" s="240"/>
      <c r="K590" s="240"/>
      <c r="L590" s="245"/>
      <c r="M590" s="246"/>
      <c r="N590" s="247"/>
      <c r="O590" s="247"/>
      <c r="P590" s="247"/>
      <c r="Q590" s="247"/>
      <c r="R590" s="247"/>
      <c r="S590" s="247"/>
      <c r="T590" s="24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9" t="s">
        <v>162</v>
      </c>
      <c r="AU590" s="249" t="s">
        <v>90</v>
      </c>
      <c r="AV590" s="13" t="s">
        <v>90</v>
      </c>
      <c r="AW590" s="13" t="s">
        <v>4</v>
      </c>
      <c r="AX590" s="13" t="s">
        <v>88</v>
      </c>
      <c r="AY590" s="249" t="s">
        <v>151</v>
      </c>
    </row>
    <row r="591" s="2" customFormat="1" ht="16.5" customHeight="1">
      <c r="A591" s="41"/>
      <c r="B591" s="42"/>
      <c r="C591" s="282" t="s">
        <v>689</v>
      </c>
      <c r="D591" s="282" t="s">
        <v>449</v>
      </c>
      <c r="E591" s="283" t="s">
        <v>690</v>
      </c>
      <c r="F591" s="284" t="s">
        <v>691</v>
      </c>
      <c r="G591" s="285" t="s">
        <v>555</v>
      </c>
      <c r="H591" s="286">
        <v>1.01</v>
      </c>
      <c r="I591" s="287"/>
      <c r="J591" s="288">
        <f>ROUND(I591*H591,2)</f>
        <v>0</v>
      </c>
      <c r="K591" s="284" t="s">
        <v>157</v>
      </c>
      <c r="L591" s="289"/>
      <c r="M591" s="290" t="s">
        <v>35</v>
      </c>
      <c r="N591" s="291" t="s">
        <v>51</v>
      </c>
      <c r="O591" s="87"/>
      <c r="P591" s="231">
        <f>O591*H591</f>
        <v>0</v>
      </c>
      <c r="Q591" s="231">
        <v>0.254</v>
      </c>
      <c r="R591" s="231">
        <f>Q591*H591</f>
        <v>0.25653999999999999</v>
      </c>
      <c r="S591" s="231">
        <v>0</v>
      </c>
      <c r="T591" s="232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33" t="s">
        <v>107</v>
      </c>
      <c r="AT591" s="233" t="s">
        <v>449</v>
      </c>
      <c r="AU591" s="233" t="s">
        <v>90</v>
      </c>
      <c r="AY591" s="19" t="s">
        <v>151</v>
      </c>
      <c r="BE591" s="234">
        <f>IF(N591="základní",J591,0)</f>
        <v>0</v>
      </c>
      <c r="BF591" s="234">
        <f>IF(N591="snížená",J591,0)</f>
        <v>0</v>
      </c>
      <c r="BG591" s="234">
        <f>IF(N591="zákl. přenesená",J591,0)</f>
        <v>0</v>
      </c>
      <c r="BH591" s="234">
        <f>IF(N591="sníž. přenesená",J591,0)</f>
        <v>0</v>
      </c>
      <c r="BI591" s="234">
        <f>IF(N591="nulová",J591,0)</f>
        <v>0</v>
      </c>
      <c r="BJ591" s="19" t="s">
        <v>88</v>
      </c>
      <c r="BK591" s="234">
        <f>ROUND(I591*H591,2)</f>
        <v>0</v>
      </c>
      <c r="BL591" s="19" t="s">
        <v>158</v>
      </c>
      <c r="BM591" s="233" t="s">
        <v>692</v>
      </c>
    </row>
    <row r="592" s="13" customFormat="1">
      <c r="A592" s="13"/>
      <c r="B592" s="239"/>
      <c r="C592" s="240"/>
      <c r="D592" s="235" t="s">
        <v>162</v>
      </c>
      <c r="E592" s="241" t="s">
        <v>35</v>
      </c>
      <c r="F592" s="242" t="s">
        <v>88</v>
      </c>
      <c r="G592" s="240"/>
      <c r="H592" s="243">
        <v>1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9" t="s">
        <v>162</v>
      </c>
      <c r="AU592" s="249" t="s">
        <v>90</v>
      </c>
      <c r="AV592" s="13" t="s">
        <v>90</v>
      </c>
      <c r="AW592" s="13" t="s">
        <v>41</v>
      </c>
      <c r="AX592" s="13" t="s">
        <v>88</v>
      </c>
      <c r="AY592" s="249" t="s">
        <v>151</v>
      </c>
    </row>
    <row r="593" s="13" customFormat="1">
      <c r="A593" s="13"/>
      <c r="B593" s="239"/>
      <c r="C593" s="240"/>
      <c r="D593" s="235" t="s">
        <v>162</v>
      </c>
      <c r="E593" s="240"/>
      <c r="F593" s="242" t="s">
        <v>693</v>
      </c>
      <c r="G593" s="240"/>
      <c r="H593" s="243">
        <v>1.01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162</v>
      </c>
      <c r="AU593" s="249" t="s">
        <v>90</v>
      </c>
      <c r="AV593" s="13" t="s">
        <v>90</v>
      </c>
      <c r="AW593" s="13" t="s">
        <v>4</v>
      </c>
      <c r="AX593" s="13" t="s">
        <v>88</v>
      </c>
      <c r="AY593" s="249" t="s">
        <v>151</v>
      </c>
    </row>
    <row r="594" s="2" customFormat="1" ht="16.5" customHeight="1">
      <c r="A594" s="41"/>
      <c r="B594" s="42"/>
      <c r="C594" s="222" t="s">
        <v>694</v>
      </c>
      <c r="D594" s="222" t="s">
        <v>153</v>
      </c>
      <c r="E594" s="223" t="s">
        <v>695</v>
      </c>
      <c r="F594" s="224" t="s">
        <v>696</v>
      </c>
      <c r="G594" s="225" t="s">
        <v>555</v>
      </c>
      <c r="H594" s="226">
        <v>8</v>
      </c>
      <c r="I594" s="227"/>
      <c r="J594" s="228">
        <f>ROUND(I594*H594,2)</f>
        <v>0</v>
      </c>
      <c r="K594" s="224" t="s">
        <v>157</v>
      </c>
      <c r="L594" s="47"/>
      <c r="M594" s="229" t="s">
        <v>35</v>
      </c>
      <c r="N594" s="230" t="s">
        <v>51</v>
      </c>
      <c r="O594" s="87"/>
      <c r="P594" s="231">
        <f>O594*H594</f>
        <v>0</v>
      </c>
      <c r="Q594" s="231">
        <v>0.217338</v>
      </c>
      <c r="R594" s="231">
        <f>Q594*H594</f>
        <v>1.738704</v>
      </c>
      <c r="S594" s="231">
        <v>0</v>
      </c>
      <c r="T594" s="232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33" t="s">
        <v>158</v>
      </c>
      <c r="AT594" s="233" t="s">
        <v>153</v>
      </c>
      <c r="AU594" s="233" t="s">
        <v>90</v>
      </c>
      <c r="AY594" s="19" t="s">
        <v>151</v>
      </c>
      <c r="BE594" s="234">
        <f>IF(N594="základní",J594,0)</f>
        <v>0</v>
      </c>
      <c r="BF594" s="234">
        <f>IF(N594="snížená",J594,0)</f>
        <v>0</v>
      </c>
      <c r="BG594" s="234">
        <f>IF(N594="zákl. přenesená",J594,0)</f>
        <v>0</v>
      </c>
      <c r="BH594" s="234">
        <f>IF(N594="sníž. přenesená",J594,0)</f>
        <v>0</v>
      </c>
      <c r="BI594" s="234">
        <f>IF(N594="nulová",J594,0)</f>
        <v>0</v>
      </c>
      <c r="BJ594" s="19" t="s">
        <v>88</v>
      </c>
      <c r="BK594" s="234">
        <f>ROUND(I594*H594,2)</f>
        <v>0</v>
      </c>
      <c r="BL594" s="19" t="s">
        <v>158</v>
      </c>
      <c r="BM594" s="233" t="s">
        <v>697</v>
      </c>
    </row>
    <row r="595" s="2" customFormat="1">
      <c r="A595" s="41"/>
      <c r="B595" s="42"/>
      <c r="C595" s="43"/>
      <c r="D595" s="235" t="s">
        <v>160</v>
      </c>
      <c r="E595" s="43"/>
      <c r="F595" s="236" t="s">
        <v>698</v>
      </c>
      <c r="G595" s="43"/>
      <c r="H595" s="43"/>
      <c r="I595" s="140"/>
      <c r="J595" s="43"/>
      <c r="K595" s="43"/>
      <c r="L595" s="47"/>
      <c r="M595" s="237"/>
      <c r="N595" s="238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19" t="s">
        <v>160</v>
      </c>
      <c r="AU595" s="19" t="s">
        <v>90</v>
      </c>
    </row>
    <row r="596" s="13" customFormat="1">
      <c r="A596" s="13"/>
      <c r="B596" s="239"/>
      <c r="C596" s="240"/>
      <c r="D596" s="235" t="s">
        <v>162</v>
      </c>
      <c r="E596" s="241" t="s">
        <v>35</v>
      </c>
      <c r="F596" s="242" t="s">
        <v>107</v>
      </c>
      <c r="G596" s="240"/>
      <c r="H596" s="243">
        <v>8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162</v>
      </c>
      <c r="AU596" s="249" t="s">
        <v>90</v>
      </c>
      <c r="AV596" s="13" t="s">
        <v>90</v>
      </c>
      <c r="AW596" s="13" t="s">
        <v>41</v>
      </c>
      <c r="AX596" s="13" t="s">
        <v>88</v>
      </c>
      <c r="AY596" s="249" t="s">
        <v>151</v>
      </c>
    </row>
    <row r="597" s="2" customFormat="1" ht="16.5" customHeight="1">
      <c r="A597" s="41"/>
      <c r="B597" s="42"/>
      <c r="C597" s="282" t="s">
        <v>699</v>
      </c>
      <c r="D597" s="282" t="s">
        <v>449</v>
      </c>
      <c r="E597" s="283" t="s">
        <v>700</v>
      </c>
      <c r="F597" s="284" t="s">
        <v>701</v>
      </c>
      <c r="G597" s="285" t="s">
        <v>555</v>
      </c>
      <c r="H597" s="286">
        <v>1.01</v>
      </c>
      <c r="I597" s="287"/>
      <c r="J597" s="288">
        <f>ROUND(I597*H597,2)</f>
        <v>0</v>
      </c>
      <c r="K597" s="284" t="s">
        <v>157</v>
      </c>
      <c r="L597" s="289"/>
      <c r="M597" s="290" t="s">
        <v>35</v>
      </c>
      <c r="N597" s="291" t="s">
        <v>51</v>
      </c>
      <c r="O597" s="87"/>
      <c r="P597" s="231">
        <f>O597*H597</f>
        <v>0</v>
      </c>
      <c r="Q597" s="231">
        <v>0.054600000000000003</v>
      </c>
      <c r="R597" s="231">
        <f>Q597*H597</f>
        <v>0.055146000000000001</v>
      </c>
      <c r="S597" s="231">
        <v>0</v>
      </c>
      <c r="T597" s="232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33" t="s">
        <v>107</v>
      </c>
      <c r="AT597" s="233" t="s">
        <v>449</v>
      </c>
      <c r="AU597" s="233" t="s">
        <v>90</v>
      </c>
      <c r="AY597" s="19" t="s">
        <v>151</v>
      </c>
      <c r="BE597" s="234">
        <f>IF(N597="základní",J597,0)</f>
        <v>0</v>
      </c>
      <c r="BF597" s="234">
        <f>IF(N597="snížená",J597,0)</f>
        <v>0</v>
      </c>
      <c r="BG597" s="234">
        <f>IF(N597="zákl. přenesená",J597,0)</f>
        <v>0</v>
      </c>
      <c r="BH597" s="234">
        <f>IF(N597="sníž. přenesená",J597,0)</f>
        <v>0</v>
      </c>
      <c r="BI597" s="234">
        <f>IF(N597="nulová",J597,0)</f>
        <v>0</v>
      </c>
      <c r="BJ597" s="19" t="s">
        <v>88</v>
      </c>
      <c r="BK597" s="234">
        <f>ROUND(I597*H597,2)</f>
        <v>0</v>
      </c>
      <c r="BL597" s="19" t="s">
        <v>158</v>
      </c>
      <c r="BM597" s="233" t="s">
        <v>702</v>
      </c>
    </row>
    <row r="598" s="13" customFormat="1">
      <c r="A598" s="13"/>
      <c r="B598" s="239"/>
      <c r="C598" s="240"/>
      <c r="D598" s="235" t="s">
        <v>162</v>
      </c>
      <c r="E598" s="241" t="s">
        <v>35</v>
      </c>
      <c r="F598" s="242" t="s">
        <v>88</v>
      </c>
      <c r="G598" s="240"/>
      <c r="H598" s="243">
        <v>1</v>
      </c>
      <c r="I598" s="244"/>
      <c r="J598" s="240"/>
      <c r="K598" s="240"/>
      <c r="L598" s="245"/>
      <c r="M598" s="246"/>
      <c r="N598" s="247"/>
      <c r="O598" s="247"/>
      <c r="P598" s="247"/>
      <c r="Q598" s="247"/>
      <c r="R598" s="247"/>
      <c r="S598" s="247"/>
      <c r="T598" s="24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9" t="s">
        <v>162</v>
      </c>
      <c r="AU598" s="249" t="s">
        <v>90</v>
      </c>
      <c r="AV598" s="13" t="s">
        <v>90</v>
      </c>
      <c r="AW598" s="13" t="s">
        <v>41</v>
      </c>
      <c r="AX598" s="13" t="s">
        <v>88</v>
      </c>
      <c r="AY598" s="249" t="s">
        <v>151</v>
      </c>
    </row>
    <row r="599" s="13" customFormat="1">
      <c r="A599" s="13"/>
      <c r="B599" s="239"/>
      <c r="C599" s="240"/>
      <c r="D599" s="235" t="s">
        <v>162</v>
      </c>
      <c r="E599" s="240"/>
      <c r="F599" s="242" t="s">
        <v>693</v>
      </c>
      <c r="G599" s="240"/>
      <c r="H599" s="243">
        <v>1.01</v>
      </c>
      <c r="I599" s="244"/>
      <c r="J599" s="240"/>
      <c r="K599" s="240"/>
      <c r="L599" s="245"/>
      <c r="M599" s="246"/>
      <c r="N599" s="247"/>
      <c r="O599" s="247"/>
      <c r="P599" s="247"/>
      <c r="Q599" s="247"/>
      <c r="R599" s="247"/>
      <c r="S599" s="247"/>
      <c r="T599" s="24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9" t="s">
        <v>162</v>
      </c>
      <c r="AU599" s="249" t="s">
        <v>90</v>
      </c>
      <c r="AV599" s="13" t="s">
        <v>90</v>
      </c>
      <c r="AW599" s="13" t="s">
        <v>4</v>
      </c>
      <c r="AX599" s="13" t="s">
        <v>88</v>
      </c>
      <c r="AY599" s="249" t="s">
        <v>151</v>
      </c>
    </row>
    <row r="600" s="2" customFormat="1" ht="16.5" customHeight="1">
      <c r="A600" s="41"/>
      <c r="B600" s="42"/>
      <c r="C600" s="282" t="s">
        <v>703</v>
      </c>
      <c r="D600" s="282" t="s">
        <v>449</v>
      </c>
      <c r="E600" s="283" t="s">
        <v>704</v>
      </c>
      <c r="F600" s="284" t="s">
        <v>705</v>
      </c>
      <c r="G600" s="285" t="s">
        <v>555</v>
      </c>
      <c r="H600" s="286">
        <v>7.0700000000000003</v>
      </c>
      <c r="I600" s="287"/>
      <c r="J600" s="288">
        <f>ROUND(I600*H600,2)</f>
        <v>0</v>
      </c>
      <c r="K600" s="284" t="s">
        <v>157</v>
      </c>
      <c r="L600" s="289"/>
      <c r="M600" s="290" t="s">
        <v>35</v>
      </c>
      <c r="N600" s="291" t="s">
        <v>51</v>
      </c>
      <c r="O600" s="87"/>
      <c r="P600" s="231">
        <f>O600*H600</f>
        <v>0</v>
      </c>
      <c r="Q600" s="231">
        <v>0.10199999999999999</v>
      </c>
      <c r="R600" s="231">
        <f>Q600*H600</f>
        <v>0.72114</v>
      </c>
      <c r="S600" s="231">
        <v>0</v>
      </c>
      <c r="T600" s="232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33" t="s">
        <v>107</v>
      </c>
      <c r="AT600" s="233" t="s">
        <v>449</v>
      </c>
      <c r="AU600" s="233" t="s">
        <v>90</v>
      </c>
      <c r="AY600" s="19" t="s">
        <v>151</v>
      </c>
      <c r="BE600" s="234">
        <f>IF(N600="základní",J600,0)</f>
        <v>0</v>
      </c>
      <c r="BF600" s="234">
        <f>IF(N600="snížená",J600,0)</f>
        <v>0</v>
      </c>
      <c r="BG600" s="234">
        <f>IF(N600="zákl. přenesená",J600,0)</f>
        <v>0</v>
      </c>
      <c r="BH600" s="234">
        <f>IF(N600="sníž. přenesená",J600,0)</f>
        <v>0</v>
      </c>
      <c r="BI600" s="234">
        <f>IF(N600="nulová",J600,0)</f>
        <v>0</v>
      </c>
      <c r="BJ600" s="19" t="s">
        <v>88</v>
      </c>
      <c r="BK600" s="234">
        <f>ROUND(I600*H600,2)</f>
        <v>0</v>
      </c>
      <c r="BL600" s="19" t="s">
        <v>158</v>
      </c>
      <c r="BM600" s="233" t="s">
        <v>706</v>
      </c>
    </row>
    <row r="601" s="13" customFormat="1">
      <c r="A601" s="13"/>
      <c r="B601" s="239"/>
      <c r="C601" s="240"/>
      <c r="D601" s="235" t="s">
        <v>162</v>
      </c>
      <c r="E601" s="241" t="s">
        <v>35</v>
      </c>
      <c r="F601" s="242" t="s">
        <v>230</v>
      </c>
      <c r="G601" s="240"/>
      <c r="H601" s="243">
        <v>7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9" t="s">
        <v>162</v>
      </c>
      <c r="AU601" s="249" t="s">
        <v>90</v>
      </c>
      <c r="AV601" s="13" t="s">
        <v>90</v>
      </c>
      <c r="AW601" s="13" t="s">
        <v>41</v>
      </c>
      <c r="AX601" s="13" t="s">
        <v>88</v>
      </c>
      <c r="AY601" s="249" t="s">
        <v>151</v>
      </c>
    </row>
    <row r="602" s="13" customFormat="1">
      <c r="A602" s="13"/>
      <c r="B602" s="239"/>
      <c r="C602" s="240"/>
      <c r="D602" s="235" t="s">
        <v>162</v>
      </c>
      <c r="E602" s="240"/>
      <c r="F602" s="242" t="s">
        <v>707</v>
      </c>
      <c r="G602" s="240"/>
      <c r="H602" s="243">
        <v>7.0700000000000003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9" t="s">
        <v>162</v>
      </c>
      <c r="AU602" s="249" t="s">
        <v>90</v>
      </c>
      <c r="AV602" s="13" t="s">
        <v>90</v>
      </c>
      <c r="AW602" s="13" t="s">
        <v>4</v>
      </c>
      <c r="AX602" s="13" t="s">
        <v>88</v>
      </c>
      <c r="AY602" s="249" t="s">
        <v>151</v>
      </c>
    </row>
    <row r="603" s="2" customFormat="1" ht="16.5" customHeight="1">
      <c r="A603" s="41"/>
      <c r="B603" s="42"/>
      <c r="C603" s="222" t="s">
        <v>708</v>
      </c>
      <c r="D603" s="222" t="s">
        <v>153</v>
      </c>
      <c r="E603" s="223" t="s">
        <v>709</v>
      </c>
      <c r="F603" s="224" t="s">
        <v>710</v>
      </c>
      <c r="G603" s="225" t="s">
        <v>555</v>
      </c>
      <c r="H603" s="226">
        <v>7</v>
      </c>
      <c r="I603" s="227"/>
      <c r="J603" s="228">
        <f>ROUND(I603*H603,2)</f>
        <v>0</v>
      </c>
      <c r="K603" s="224" t="s">
        <v>157</v>
      </c>
      <c r="L603" s="47"/>
      <c r="M603" s="229" t="s">
        <v>35</v>
      </c>
      <c r="N603" s="230" t="s">
        <v>51</v>
      </c>
      <c r="O603" s="87"/>
      <c r="P603" s="231">
        <f>O603*H603</f>
        <v>0</v>
      </c>
      <c r="Q603" s="231">
        <v>0</v>
      </c>
      <c r="R603" s="231">
        <f>Q603*H603</f>
        <v>0</v>
      </c>
      <c r="S603" s="231">
        <v>0.20000000000000001</v>
      </c>
      <c r="T603" s="232">
        <f>S603*H603</f>
        <v>1.4000000000000001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33" t="s">
        <v>158</v>
      </c>
      <c r="AT603" s="233" t="s">
        <v>153</v>
      </c>
      <c r="AU603" s="233" t="s">
        <v>90</v>
      </c>
      <c r="AY603" s="19" t="s">
        <v>151</v>
      </c>
      <c r="BE603" s="234">
        <f>IF(N603="základní",J603,0)</f>
        <v>0</v>
      </c>
      <c r="BF603" s="234">
        <f>IF(N603="snížená",J603,0)</f>
        <v>0</v>
      </c>
      <c r="BG603" s="234">
        <f>IF(N603="zákl. přenesená",J603,0)</f>
        <v>0</v>
      </c>
      <c r="BH603" s="234">
        <f>IF(N603="sníž. přenesená",J603,0)</f>
        <v>0</v>
      </c>
      <c r="BI603" s="234">
        <f>IF(N603="nulová",J603,0)</f>
        <v>0</v>
      </c>
      <c r="BJ603" s="19" t="s">
        <v>88</v>
      </c>
      <c r="BK603" s="234">
        <f>ROUND(I603*H603,2)</f>
        <v>0</v>
      </c>
      <c r="BL603" s="19" t="s">
        <v>158</v>
      </c>
      <c r="BM603" s="233" t="s">
        <v>711</v>
      </c>
    </row>
    <row r="604" s="13" customFormat="1">
      <c r="A604" s="13"/>
      <c r="B604" s="239"/>
      <c r="C604" s="240"/>
      <c r="D604" s="235" t="s">
        <v>162</v>
      </c>
      <c r="E604" s="241" t="s">
        <v>35</v>
      </c>
      <c r="F604" s="242" t="s">
        <v>230</v>
      </c>
      <c r="G604" s="240"/>
      <c r="H604" s="243">
        <v>7</v>
      </c>
      <c r="I604" s="244"/>
      <c r="J604" s="240"/>
      <c r="K604" s="240"/>
      <c r="L604" s="245"/>
      <c r="M604" s="246"/>
      <c r="N604" s="247"/>
      <c r="O604" s="247"/>
      <c r="P604" s="247"/>
      <c r="Q604" s="247"/>
      <c r="R604" s="247"/>
      <c r="S604" s="247"/>
      <c r="T604" s="24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9" t="s">
        <v>162</v>
      </c>
      <c r="AU604" s="249" t="s">
        <v>90</v>
      </c>
      <c r="AV604" s="13" t="s">
        <v>90</v>
      </c>
      <c r="AW604" s="13" t="s">
        <v>41</v>
      </c>
      <c r="AX604" s="13" t="s">
        <v>88</v>
      </c>
      <c r="AY604" s="249" t="s">
        <v>151</v>
      </c>
    </row>
    <row r="605" s="2" customFormat="1" ht="24" customHeight="1">
      <c r="A605" s="41"/>
      <c r="B605" s="42"/>
      <c r="C605" s="222" t="s">
        <v>712</v>
      </c>
      <c r="D605" s="222" t="s">
        <v>153</v>
      </c>
      <c r="E605" s="223" t="s">
        <v>713</v>
      </c>
      <c r="F605" s="224" t="s">
        <v>714</v>
      </c>
      <c r="G605" s="225" t="s">
        <v>555</v>
      </c>
      <c r="H605" s="226">
        <v>10</v>
      </c>
      <c r="I605" s="227"/>
      <c r="J605" s="228">
        <f>ROUND(I605*H605,2)</f>
        <v>0</v>
      </c>
      <c r="K605" s="224" t="s">
        <v>35</v>
      </c>
      <c r="L605" s="47"/>
      <c r="M605" s="229" t="s">
        <v>35</v>
      </c>
      <c r="N605" s="230" t="s">
        <v>51</v>
      </c>
      <c r="O605" s="87"/>
      <c r="P605" s="231">
        <f>O605*H605</f>
        <v>0</v>
      </c>
      <c r="Q605" s="231">
        <v>0</v>
      </c>
      <c r="R605" s="231">
        <f>Q605*H605</f>
        <v>0</v>
      </c>
      <c r="S605" s="231">
        <v>0</v>
      </c>
      <c r="T605" s="232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33" t="s">
        <v>158</v>
      </c>
      <c r="AT605" s="233" t="s">
        <v>153</v>
      </c>
      <c r="AU605" s="233" t="s">
        <v>90</v>
      </c>
      <c r="AY605" s="19" t="s">
        <v>151</v>
      </c>
      <c r="BE605" s="234">
        <f>IF(N605="základní",J605,0)</f>
        <v>0</v>
      </c>
      <c r="BF605" s="234">
        <f>IF(N605="snížená",J605,0)</f>
        <v>0</v>
      </c>
      <c r="BG605" s="234">
        <f>IF(N605="zákl. přenesená",J605,0)</f>
        <v>0</v>
      </c>
      <c r="BH605" s="234">
        <f>IF(N605="sníž. přenesená",J605,0)</f>
        <v>0</v>
      </c>
      <c r="BI605" s="234">
        <f>IF(N605="nulová",J605,0)</f>
        <v>0</v>
      </c>
      <c r="BJ605" s="19" t="s">
        <v>88</v>
      </c>
      <c r="BK605" s="234">
        <f>ROUND(I605*H605,2)</f>
        <v>0</v>
      </c>
      <c r="BL605" s="19" t="s">
        <v>158</v>
      </c>
      <c r="BM605" s="233" t="s">
        <v>715</v>
      </c>
    </row>
    <row r="606" s="13" customFormat="1">
      <c r="A606" s="13"/>
      <c r="B606" s="239"/>
      <c r="C606" s="240"/>
      <c r="D606" s="235" t="s">
        <v>162</v>
      </c>
      <c r="E606" s="241" t="s">
        <v>35</v>
      </c>
      <c r="F606" s="242" t="s">
        <v>248</v>
      </c>
      <c r="G606" s="240"/>
      <c r="H606" s="243">
        <v>10</v>
      </c>
      <c r="I606" s="244"/>
      <c r="J606" s="240"/>
      <c r="K606" s="240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162</v>
      </c>
      <c r="AU606" s="249" t="s">
        <v>90</v>
      </c>
      <c r="AV606" s="13" t="s">
        <v>90</v>
      </c>
      <c r="AW606" s="13" t="s">
        <v>41</v>
      </c>
      <c r="AX606" s="13" t="s">
        <v>88</v>
      </c>
      <c r="AY606" s="249" t="s">
        <v>151</v>
      </c>
    </row>
    <row r="607" s="2" customFormat="1" ht="16.5" customHeight="1">
      <c r="A607" s="41"/>
      <c r="B607" s="42"/>
      <c r="C607" s="222" t="s">
        <v>716</v>
      </c>
      <c r="D607" s="222" t="s">
        <v>153</v>
      </c>
      <c r="E607" s="223" t="s">
        <v>717</v>
      </c>
      <c r="F607" s="224" t="s">
        <v>718</v>
      </c>
      <c r="G607" s="225" t="s">
        <v>213</v>
      </c>
      <c r="H607" s="226">
        <v>265.05000000000001</v>
      </c>
      <c r="I607" s="227"/>
      <c r="J607" s="228">
        <f>ROUND(I607*H607,2)</f>
        <v>0</v>
      </c>
      <c r="K607" s="224" t="s">
        <v>157</v>
      </c>
      <c r="L607" s="47"/>
      <c r="M607" s="229" t="s">
        <v>35</v>
      </c>
      <c r="N607" s="230" t="s">
        <v>51</v>
      </c>
      <c r="O607" s="87"/>
      <c r="P607" s="231">
        <f>O607*H607</f>
        <v>0</v>
      </c>
      <c r="Q607" s="231">
        <v>9.4500000000000007E-05</v>
      </c>
      <c r="R607" s="231">
        <f>Q607*H607</f>
        <v>0.025047225000000003</v>
      </c>
      <c r="S607" s="231">
        <v>0</v>
      </c>
      <c r="T607" s="232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33" t="s">
        <v>158</v>
      </c>
      <c r="AT607" s="233" t="s">
        <v>153</v>
      </c>
      <c r="AU607" s="233" t="s">
        <v>90</v>
      </c>
      <c r="AY607" s="19" t="s">
        <v>151</v>
      </c>
      <c r="BE607" s="234">
        <f>IF(N607="základní",J607,0)</f>
        <v>0</v>
      </c>
      <c r="BF607" s="234">
        <f>IF(N607="snížená",J607,0)</f>
        <v>0</v>
      </c>
      <c r="BG607" s="234">
        <f>IF(N607="zákl. přenesená",J607,0)</f>
        <v>0</v>
      </c>
      <c r="BH607" s="234">
        <f>IF(N607="sníž. přenesená",J607,0)</f>
        <v>0</v>
      </c>
      <c r="BI607" s="234">
        <f>IF(N607="nulová",J607,0)</f>
        <v>0</v>
      </c>
      <c r="BJ607" s="19" t="s">
        <v>88</v>
      </c>
      <c r="BK607" s="234">
        <f>ROUND(I607*H607,2)</f>
        <v>0</v>
      </c>
      <c r="BL607" s="19" t="s">
        <v>158</v>
      </c>
      <c r="BM607" s="233" t="s">
        <v>719</v>
      </c>
    </row>
    <row r="608" s="13" customFormat="1">
      <c r="A608" s="13"/>
      <c r="B608" s="239"/>
      <c r="C608" s="240"/>
      <c r="D608" s="235" t="s">
        <v>162</v>
      </c>
      <c r="E608" s="241" t="s">
        <v>35</v>
      </c>
      <c r="F608" s="242" t="s">
        <v>521</v>
      </c>
      <c r="G608" s="240"/>
      <c r="H608" s="243">
        <v>273.5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162</v>
      </c>
      <c r="AU608" s="249" t="s">
        <v>90</v>
      </c>
      <c r="AV608" s="13" t="s">
        <v>90</v>
      </c>
      <c r="AW608" s="13" t="s">
        <v>41</v>
      </c>
      <c r="AX608" s="13" t="s">
        <v>80</v>
      </c>
      <c r="AY608" s="249" t="s">
        <v>151</v>
      </c>
    </row>
    <row r="609" s="15" customFormat="1">
      <c r="A609" s="15"/>
      <c r="B609" s="261"/>
      <c r="C609" s="262"/>
      <c r="D609" s="235" t="s">
        <v>162</v>
      </c>
      <c r="E609" s="263" t="s">
        <v>35</v>
      </c>
      <c r="F609" s="264" t="s">
        <v>477</v>
      </c>
      <c r="G609" s="262"/>
      <c r="H609" s="263" t="s">
        <v>35</v>
      </c>
      <c r="I609" s="265"/>
      <c r="J609" s="262"/>
      <c r="K609" s="262"/>
      <c r="L609" s="266"/>
      <c r="M609" s="267"/>
      <c r="N609" s="268"/>
      <c r="O609" s="268"/>
      <c r="P609" s="268"/>
      <c r="Q609" s="268"/>
      <c r="R609" s="268"/>
      <c r="S609" s="268"/>
      <c r="T609" s="269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70" t="s">
        <v>162</v>
      </c>
      <c r="AU609" s="270" t="s">
        <v>90</v>
      </c>
      <c r="AV609" s="15" t="s">
        <v>88</v>
      </c>
      <c r="AW609" s="15" t="s">
        <v>41</v>
      </c>
      <c r="AX609" s="15" t="s">
        <v>80</v>
      </c>
      <c r="AY609" s="270" t="s">
        <v>151</v>
      </c>
    </row>
    <row r="610" s="13" customFormat="1">
      <c r="A610" s="13"/>
      <c r="B610" s="239"/>
      <c r="C610" s="240"/>
      <c r="D610" s="235" t="s">
        <v>162</v>
      </c>
      <c r="E610" s="241" t="s">
        <v>35</v>
      </c>
      <c r="F610" s="242" t="s">
        <v>584</v>
      </c>
      <c r="G610" s="240"/>
      <c r="H610" s="243">
        <v>-7.7999999999999998</v>
      </c>
      <c r="I610" s="244"/>
      <c r="J610" s="240"/>
      <c r="K610" s="240"/>
      <c r="L610" s="245"/>
      <c r="M610" s="246"/>
      <c r="N610" s="247"/>
      <c r="O610" s="247"/>
      <c r="P610" s="247"/>
      <c r="Q610" s="247"/>
      <c r="R610" s="247"/>
      <c r="S610" s="247"/>
      <c r="T610" s="24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9" t="s">
        <v>162</v>
      </c>
      <c r="AU610" s="249" t="s">
        <v>90</v>
      </c>
      <c r="AV610" s="13" t="s">
        <v>90</v>
      </c>
      <c r="AW610" s="13" t="s">
        <v>41</v>
      </c>
      <c r="AX610" s="13" t="s">
        <v>80</v>
      </c>
      <c r="AY610" s="249" t="s">
        <v>151</v>
      </c>
    </row>
    <row r="611" s="13" customFormat="1">
      <c r="A611" s="13"/>
      <c r="B611" s="239"/>
      <c r="C611" s="240"/>
      <c r="D611" s="235" t="s">
        <v>162</v>
      </c>
      <c r="E611" s="241" t="s">
        <v>35</v>
      </c>
      <c r="F611" s="242" t="s">
        <v>585</v>
      </c>
      <c r="G611" s="240"/>
      <c r="H611" s="243">
        <v>-0.65000000000000002</v>
      </c>
      <c r="I611" s="244"/>
      <c r="J611" s="240"/>
      <c r="K611" s="240"/>
      <c r="L611" s="245"/>
      <c r="M611" s="246"/>
      <c r="N611" s="247"/>
      <c r="O611" s="247"/>
      <c r="P611" s="247"/>
      <c r="Q611" s="247"/>
      <c r="R611" s="247"/>
      <c r="S611" s="247"/>
      <c r="T611" s="24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9" t="s">
        <v>162</v>
      </c>
      <c r="AU611" s="249" t="s">
        <v>90</v>
      </c>
      <c r="AV611" s="13" t="s">
        <v>90</v>
      </c>
      <c r="AW611" s="13" t="s">
        <v>41</v>
      </c>
      <c r="AX611" s="13" t="s">
        <v>80</v>
      </c>
      <c r="AY611" s="249" t="s">
        <v>151</v>
      </c>
    </row>
    <row r="612" s="14" customFormat="1">
      <c r="A612" s="14"/>
      <c r="B612" s="250"/>
      <c r="C612" s="251"/>
      <c r="D612" s="235" t="s">
        <v>162</v>
      </c>
      <c r="E612" s="252" t="s">
        <v>35</v>
      </c>
      <c r="F612" s="253" t="s">
        <v>177</v>
      </c>
      <c r="G612" s="251"/>
      <c r="H612" s="254">
        <v>265.05000000000001</v>
      </c>
      <c r="I612" s="255"/>
      <c r="J612" s="251"/>
      <c r="K612" s="251"/>
      <c r="L612" s="256"/>
      <c r="M612" s="257"/>
      <c r="N612" s="258"/>
      <c r="O612" s="258"/>
      <c r="P612" s="258"/>
      <c r="Q612" s="258"/>
      <c r="R612" s="258"/>
      <c r="S612" s="258"/>
      <c r="T612" s="25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0" t="s">
        <v>162</v>
      </c>
      <c r="AU612" s="260" t="s">
        <v>90</v>
      </c>
      <c r="AV612" s="14" t="s">
        <v>158</v>
      </c>
      <c r="AW612" s="14" t="s">
        <v>41</v>
      </c>
      <c r="AX612" s="14" t="s">
        <v>88</v>
      </c>
      <c r="AY612" s="260" t="s">
        <v>151</v>
      </c>
    </row>
    <row r="613" s="2" customFormat="1" ht="16.5" customHeight="1">
      <c r="A613" s="41"/>
      <c r="B613" s="42"/>
      <c r="C613" s="222" t="s">
        <v>720</v>
      </c>
      <c r="D613" s="222" t="s">
        <v>153</v>
      </c>
      <c r="E613" s="223" t="s">
        <v>721</v>
      </c>
      <c r="F613" s="224" t="s">
        <v>722</v>
      </c>
      <c r="G613" s="225" t="s">
        <v>723</v>
      </c>
      <c r="H613" s="226">
        <v>1</v>
      </c>
      <c r="I613" s="227"/>
      <c r="J613" s="228">
        <f>ROUND(I613*H613,2)</f>
        <v>0</v>
      </c>
      <c r="K613" s="224" t="s">
        <v>35</v>
      </c>
      <c r="L613" s="47"/>
      <c r="M613" s="229" t="s">
        <v>35</v>
      </c>
      <c r="N613" s="230" t="s">
        <v>51</v>
      </c>
      <c r="O613" s="87"/>
      <c r="P613" s="231">
        <f>O613*H613</f>
        <v>0</v>
      </c>
      <c r="Q613" s="231">
        <v>0</v>
      </c>
      <c r="R613" s="231">
        <f>Q613*H613</f>
        <v>0</v>
      </c>
      <c r="S613" s="231">
        <v>0</v>
      </c>
      <c r="T613" s="232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33" t="s">
        <v>158</v>
      </c>
      <c r="AT613" s="233" t="s">
        <v>153</v>
      </c>
      <c r="AU613" s="233" t="s">
        <v>90</v>
      </c>
      <c r="AY613" s="19" t="s">
        <v>151</v>
      </c>
      <c r="BE613" s="234">
        <f>IF(N613="základní",J613,0)</f>
        <v>0</v>
      </c>
      <c r="BF613" s="234">
        <f>IF(N613="snížená",J613,0)</f>
        <v>0</v>
      </c>
      <c r="BG613" s="234">
        <f>IF(N613="zákl. přenesená",J613,0)</f>
        <v>0</v>
      </c>
      <c r="BH613" s="234">
        <f>IF(N613="sníž. přenesená",J613,0)</f>
        <v>0</v>
      </c>
      <c r="BI613" s="234">
        <f>IF(N613="nulová",J613,0)</f>
        <v>0</v>
      </c>
      <c r="BJ613" s="19" t="s">
        <v>88</v>
      </c>
      <c r="BK613" s="234">
        <f>ROUND(I613*H613,2)</f>
        <v>0</v>
      </c>
      <c r="BL613" s="19" t="s">
        <v>158</v>
      </c>
      <c r="BM613" s="233" t="s">
        <v>724</v>
      </c>
    </row>
    <row r="614" s="13" customFormat="1">
      <c r="A614" s="13"/>
      <c r="B614" s="239"/>
      <c r="C614" s="240"/>
      <c r="D614" s="235" t="s">
        <v>162</v>
      </c>
      <c r="E614" s="241" t="s">
        <v>35</v>
      </c>
      <c r="F614" s="242" t="s">
        <v>88</v>
      </c>
      <c r="G614" s="240"/>
      <c r="H614" s="243">
        <v>1</v>
      </c>
      <c r="I614" s="244"/>
      <c r="J614" s="240"/>
      <c r="K614" s="240"/>
      <c r="L614" s="245"/>
      <c r="M614" s="246"/>
      <c r="N614" s="247"/>
      <c r="O614" s="247"/>
      <c r="P614" s="247"/>
      <c r="Q614" s="247"/>
      <c r="R614" s="247"/>
      <c r="S614" s="247"/>
      <c r="T614" s="24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9" t="s">
        <v>162</v>
      </c>
      <c r="AU614" s="249" t="s">
        <v>90</v>
      </c>
      <c r="AV614" s="13" t="s">
        <v>90</v>
      </c>
      <c r="AW614" s="13" t="s">
        <v>41</v>
      </c>
      <c r="AX614" s="13" t="s">
        <v>88</v>
      </c>
      <c r="AY614" s="249" t="s">
        <v>151</v>
      </c>
    </row>
    <row r="615" s="12" customFormat="1" ht="22.8" customHeight="1">
      <c r="A615" s="12"/>
      <c r="B615" s="206"/>
      <c r="C615" s="207"/>
      <c r="D615" s="208" t="s">
        <v>79</v>
      </c>
      <c r="E615" s="220" t="s">
        <v>243</v>
      </c>
      <c r="F615" s="220" t="s">
        <v>725</v>
      </c>
      <c r="G615" s="207"/>
      <c r="H615" s="207"/>
      <c r="I615" s="210"/>
      <c r="J615" s="221">
        <f>BK615</f>
        <v>0</v>
      </c>
      <c r="K615" s="207"/>
      <c r="L615" s="212"/>
      <c r="M615" s="213"/>
      <c r="N615" s="214"/>
      <c r="O615" s="214"/>
      <c r="P615" s="215">
        <f>SUM(P616:P632)</f>
        <v>0</v>
      </c>
      <c r="Q615" s="214"/>
      <c r="R615" s="215">
        <f>SUM(R616:R632)</f>
        <v>0.00083319249999999991</v>
      </c>
      <c r="S615" s="214"/>
      <c r="T615" s="216">
        <f>SUM(T616:T632)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17" t="s">
        <v>88</v>
      </c>
      <c r="AT615" s="218" t="s">
        <v>79</v>
      </c>
      <c r="AU615" s="218" t="s">
        <v>88</v>
      </c>
      <c r="AY615" s="217" t="s">
        <v>151</v>
      </c>
      <c r="BK615" s="219">
        <f>SUM(BK616:BK632)</f>
        <v>0</v>
      </c>
    </row>
    <row r="616" s="2" customFormat="1" ht="16.5" customHeight="1">
      <c r="A616" s="41"/>
      <c r="B616" s="42"/>
      <c r="C616" s="222" t="s">
        <v>726</v>
      </c>
      <c r="D616" s="222" t="s">
        <v>153</v>
      </c>
      <c r="E616" s="223" t="s">
        <v>727</v>
      </c>
      <c r="F616" s="224" t="s">
        <v>728</v>
      </c>
      <c r="G616" s="225" t="s">
        <v>213</v>
      </c>
      <c r="H616" s="226">
        <v>506.5</v>
      </c>
      <c r="I616" s="227"/>
      <c r="J616" s="228">
        <f>ROUND(I616*H616,2)</f>
        <v>0</v>
      </c>
      <c r="K616" s="224" t="s">
        <v>157</v>
      </c>
      <c r="L616" s="47"/>
      <c r="M616" s="229" t="s">
        <v>35</v>
      </c>
      <c r="N616" s="230" t="s">
        <v>51</v>
      </c>
      <c r="O616" s="87"/>
      <c r="P616" s="231">
        <f>O616*H616</f>
        <v>0</v>
      </c>
      <c r="Q616" s="231">
        <v>1.6449999999999999E-06</v>
      </c>
      <c r="R616" s="231">
        <f>Q616*H616</f>
        <v>0.00083319249999999991</v>
      </c>
      <c r="S616" s="231">
        <v>0</v>
      </c>
      <c r="T616" s="232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33" t="s">
        <v>158</v>
      </c>
      <c r="AT616" s="233" t="s">
        <v>153</v>
      </c>
      <c r="AU616" s="233" t="s">
        <v>90</v>
      </c>
      <c r="AY616" s="19" t="s">
        <v>151</v>
      </c>
      <c r="BE616" s="234">
        <f>IF(N616="základní",J616,0)</f>
        <v>0</v>
      </c>
      <c r="BF616" s="234">
        <f>IF(N616="snížená",J616,0)</f>
        <v>0</v>
      </c>
      <c r="BG616" s="234">
        <f>IF(N616="zákl. přenesená",J616,0)</f>
        <v>0</v>
      </c>
      <c r="BH616" s="234">
        <f>IF(N616="sníž. přenesená",J616,0)</f>
        <v>0</v>
      </c>
      <c r="BI616" s="234">
        <f>IF(N616="nulová",J616,0)</f>
        <v>0</v>
      </c>
      <c r="BJ616" s="19" t="s">
        <v>88</v>
      </c>
      <c r="BK616" s="234">
        <f>ROUND(I616*H616,2)</f>
        <v>0</v>
      </c>
      <c r="BL616" s="19" t="s">
        <v>158</v>
      </c>
      <c r="BM616" s="233" t="s">
        <v>729</v>
      </c>
    </row>
    <row r="617" s="2" customFormat="1">
      <c r="A617" s="41"/>
      <c r="B617" s="42"/>
      <c r="C617" s="43"/>
      <c r="D617" s="235" t="s">
        <v>160</v>
      </c>
      <c r="E617" s="43"/>
      <c r="F617" s="236" t="s">
        <v>730</v>
      </c>
      <c r="G617" s="43"/>
      <c r="H617" s="43"/>
      <c r="I617" s="140"/>
      <c r="J617" s="43"/>
      <c r="K617" s="43"/>
      <c r="L617" s="47"/>
      <c r="M617" s="237"/>
      <c r="N617" s="238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19" t="s">
        <v>160</v>
      </c>
      <c r="AU617" s="19" t="s">
        <v>90</v>
      </c>
    </row>
    <row r="618" s="13" customFormat="1">
      <c r="A618" s="13"/>
      <c r="B618" s="239"/>
      <c r="C618" s="240"/>
      <c r="D618" s="235" t="s">
        <v>162</v>
      </c>
      <c r="E618" s="241" t="s">
        <v>35</v>
      </c>
      <c r="F618" s="242" t="s">
        <v>731</v>
      </c>
      <c r="G618" s="240"/>
      <c r="H618" s="243">
        <v>81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9" t="s">
        <v>162</v>
      </c>
      <c r="AU618" s="249" t="s">
        <v>90</v>
      </c>
      <c r="AV618" s="13" t="s">
        <v>90</v>
      </c>
      <c r="AW618" s="13" t="s">
        <v>41</v>
      </c>
      <c r="AX618" s="13" t="s">
        <v>80</v>
      </c>
      <c r="AY618" s="249" t="s">
        <v>151</v>
      </c>
    </row>
    <row r="619" s="13" customFormat="1">
      <c r="A619" s="13"/>
      <c r="B619" s="239"/>
      <c r="C619" s="240"/>
      <c r="D619" s="235" t="s">
        <v>162</v>
      </c>
      <c r="E619" s="241" t="s">
        <v>35</v>
      </c>
      <c r="F619" s="242" t="s">
        <v>164</v>
      </c>
      <c r="G619" s="240"/>
      <c r="H619" s="243">
        <v>1.8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9" t="s">
        <v>162</v>
      </c>
      <c r="AU619" s="249" t="s">
        <v>90</v>
      </c>
      <c r="AV619" s="13" t="s">
        <v>90</v>
      </c>
      <c r="AW619" s="13" t="s">
        <v>41</v>
      </c>
      <c r="AX619" s="13" t="s">
        <v>80</v>
      </c>
      <c r="AY619" s="249" t="s">
        <v>151</v>
      </c>
    </row>
    <row r="620" s="13" customFormat="1">
      <c r="A620" s="13"/>
      <c r="B620" s="239"/>
      <c r="C620" s="240"/>
      <c r="D620" s="235" t="s">
        <v>162</v>
      </c>
      <c r="E620" s="241" t="s">
        <v>35</v>
      </c>
      <c r="F620" s="242" t="s">
        <v>165</v>
      </c>
      <c r="G620" s="240"/>
      <c r="H620" s="243">
        <v>1.8</v>
      </c>
      <c r="I620" s="244"/>
      <c r="J620" s="240"/>
      <c r="K620" s="240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162</v>
      </c>
      <c r="AU620" s="249" t="s">
        <v>90</v>
      </c>
      <c r="AV620" s="13" t="s">
        <v>90</v>
      </c>
      <c r="AW620" s="13" t="s">
        <v>41</v>
      </c>
      <c r="AX620" s="13" t="s">
        <v>80</v>
      </c>
      <c r="AY620" s="249" t="s">
        <v>151</v>
      </c>
    </row>
    <row r="621" s="13" customFormat="1">
      <c r="A621" s="13"/>
      <c r="B621" s="239"/>
      <c r="C621" s="240"/>
      <c r="D621" s="235" t="s">
        <v>162</v>
      </c>
      <c r="E621" s="241" t="s">
        <v>35</v>
      </c>
      <c r="F621" s="242" t="s">
        <v>732</v>
      </c>
      <c r="G621" s="240"/>
      <c r="H621" s="243">
        <v>53</v>
      </c>
      <c r="I621" s="244"/>
      <c r="J621" s="240"/>
      <c r="K621" s="240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162</v>
      </c>
      <c r="AU621" s="249" t="s">
        <v>90</v>
      </c>
      <c r="AV621" s="13" t="s">
        <v>90</v>
      </c>
      <c r="AW621" s="13" t="s">
        <v>41</v>
      </c>
      <c r="AX621" s="13" t="s">
        <v>80</v>
      </c>
      <c r="AY621" s="249" t="s">
        <v>151</v>
      </c>
    </row>
    <row r="622" s="13" customFormat="1">
      <c r="A622" s="13"/>
      <c r="B622" s="239"/>
      <c r="C622" s="240"/>
      <c r="D622" s="235" t="s">
        <v>162</v>
      </c>
      <c r="E622" s="241" t="s">
        <v>35</v>
      </c>
      <c r="F622" s="242" t="s">
        <v>167</v>
      </c>
      <c r="G622" s="240"/>
      <c r="H622" s="243">
        <v>1.8</v>
      </c>
      <c r="I622" s="244"/>
      <c r="J622" s="240"/>
      <c r="K622" s="240"/>
      <c r="L622" s="245"/>
      <c r="M622" s="246"/>
      <c r="N622" s="247"/>
      <c r="O622" s="247"/>
      <c r="P622" s="247"/>
      <c r="Q622" s="247"/>
      <c r="R622" s="247"/>
      <c r="S622" s="247"/>
      <c r="T622" s="24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9" t="s">
        <v>162</v>
      </c>
      <c r="AU622" s="249" t="s">
        <v>90</v>
      </c>
      <c r="AV622" s="13" t="s">
        <v>90</v>
      </c>
      <c r="AW622" s="13" t="s">
        <v>41</v>
      </c>
      <c r="AX622" s="13" t="s">
        <v>80</v>
      </c>
      <c r="AY622" s="249" t="s">
        <v>151</v>
      </c>
    </row>
    <row r="623" s="13" customFormat="1">
      <c r="A623" s="13"/>
      <c r="B623" s="239"/>
      <c r="C623" s="240"/>
      <c r="D623" s="235" t="s">
        <v>162</v>
      </c>
      <c r="E623" s="241" t="s">
        <v>35</v>
      </c>
      <c r="F623" s="242" t="s">
        <v>733</v>
      </c>
      <c r="G623" s="240"/>
      <c r="H623" s="243">
        <v>96</v>
      </c>
      <c r="I623" s="244"/>
      <c r="J623" s="240"/>
      <c r="K623" s="240"/>
      <c r="L623" s="245"/>
      <c r="M623" s="246"/>
      <c r="N623" s="247"/>
      <c r="O623" s="247"/>
      <c r="P623" s="247"/>
      <c r="Q623" s="247"/>
      <c r="R623" s="247"/>
      <c r="S623" s="247"/>
      <c r="T623" s="24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9" t="s">
        <v>162</v>
      </c>
      <c r="AU623" s="249" t="s">
        <v>90</v>
      </c>
      <c r="AV623" s="13" t="s">
        <v>90</v>
      </c>
      <c r="AW623" s="13" t="s">
        <v>41</v>
      </c>
      <c r="AX623" s="13" t="s">
        <v>80</v>
      </c>
      <c r="AY623" s="249" t="s">
        <v>151</v>
      </c>
    </row>
    <row r="624" s="13" customFormat="1">
      <c r="A624" s="13"/>
      <c r="B624" s="239"/>
      <c r="C624" s="240"/>
      <c r="D624" s="235" t="s">
        <v>162</v>
      </c>
      <c r="E624" s="241" t="s">
        <v>35</v>
      </c>
      <c r="F624" s="242" t="s">
        <v>169</v>
      </c>
      <c r="G624" s="240"/>
      <c r="H624" s="243">
        <v>1.3999999999999999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162</v>
      </c>
      <c r="AU624" s="249" t="s">
        <v>90</v>
      </c>
      <c r="AV624" s="13" t="s">
        <v>90</v>
      </c>
      <c r="AW624" s="13" t="s">
        <v>41</v>
      </c>
      <c r="AX624" s="13" t="s">
        <v>80</v>
      </c>
      <c r="AY624" s="249" t="s">
        <v>151</v>
      </c>
    </row>
    <row r="625" s="13" customFormat="1">
      <c r="A625" s="13"/>
      <c r="B625" s="239"/>
      <c r="C625" s="240"/>
      <c r="D625" s="235" t="s">
        <v>162</v>
      </c>
      <c r="E625" s="241" t="s">
        <v>35</v>
      </c>
      <c r="F625" s="242" t="s">
        <v>734</v>
      </c>
      <c r="G625" s="240"/>
      <c r="H625" s="243">
        <v>77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162</v>
      </c>
      <c r="AU625" s="249" t="s">
        <v>90</v>
      </c>
      <c r="AV625" s="13" t="s">
        <v>90</v>
      </c>
      <c r="AW625" s="13" t="s">
        <v>41</v>
      </c>
      <c r="AX625" s="13" t="s">
        <v>80</v>
      </c>
      <c r="AY625" s="249" t="s">
        <v>151</v>
      </c>
    </row>
    <row r="626" s="13" customFormat="1">
      <c r="A626" s="13"/>
      <c r="B626" s="239"/>
      <c r="C626" s="240"/>
      <c r="D626" s="235" t="s">
        <v>162</v>
      </c>
      <c r="E626" s="241" t="s">
        <v>35</v>
      </c>
      <c r="F626" s="242" t="s">
        <v>171</v>
      </c>
      <c r="G626" s="240"/>
      <c r="H626" s="243">
        <v>1.3999999999999999</v>
      </c>
      <c r="I626" s="244"/>
      <c r="J626" s="240"/>
      <c r="K626" s="240"/>
      <c r="L626" s="245"/>
      <c r="M626" s="246"/>
      <c r="N626" s="247"/>
      <c r="O626" s="247"/>
      <c r="P626" s="247"/>
      <c r="Q626" s="247"/>
      <c r="R626" s="247"/>
      <c r="S626" s="247"/>
      <c r="T626" s="24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9" t="s">
        <v>162</v>
      </c>
      <c r="AU626" s="249" t="s">
        <v>90</v>
      </c>
      <c r="AV626" s="13" t="s">
        <v>90</v>
      </c>
      <c r="AW626" s="13" t="s">
        <v>41</v>
      </c>
      <c r="AX626" s="13" t="s">
        <v>80</v>
      </c>
      <c r="AY626" s="249" t="s">
        <v>151</v>
      </c>
    </row>
    <row r="627" s="13" customFormat="1">
      <c r="A627" s="13"/>
      <c r="B627" s="239"/>
      <c r="C627" s="240"/>
      <c r="D627" s="235" t="s">
        <v>162</v>
      </c>
      <c r="E627" s="241" t="s">
        <v>35</v>
      </c>
      <c r="F627" s="242" t="s">
        <v>735</v>
      </c>
      <c r="G627" s="240"/>
      <c r="H627" s="243">
        <v>100</v>
      </c>
      <c r="I627" s="244"/>
      <c r="J627" s="240"/>
      <c r="K627" s="240"/>
      <c r="L627" s="245"/>
      <c r="M627" s="246"/>
      <c r="N627" s="247"/>
      <c r="O627" s="247"/>
      <c r="P627" s="247"/>
      <c r="Q627" s="247"/>
      <c r="R627" s="247"/>
      <c r="S627" s="247"/>
      <c r="T627" s="24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9" t="s">
        <v>162</v>
      </c>
      <c r="AU627" s="249" t="s">
        <v>90</v>
      </c>
      <c r="AV627" s="13" t="s">
        <v>90</v>
      </c>
      <c r="AW627" s="13" t="s">
        <v>41</v>
      </c>
      <c r="AX627" s="13" t="s">
        <v>80</v>
      </c>
      <c r="AY627" s="249" t="s">
        <v>151</v>
      </c>
    </row>
    <row r="628" s="13" customFormat="1">
      <c r="A628" s="13"/>
      <c r="B628" s="239"/>
      <c r="C628" s="240"/>
      <c r="D628" s="235" t="s">
        <v>162</v>
      </c>
      <c r="E628" s="241" t="s">
        <v>35</v>
      </c>
      <c r="F628" s="242" t="s">
        <v>173</v>
      </c>
      <c r="G628" s="240"/>
      <c r="H628" s="243">
        <v>1.3999999999999999</v>
      </c>
      <c r="I628" s="244"/>
      <c r="J628" s="240"/>
      <c r="K628" s="240"/>
      <c r="L628" s="245"/>
      <c r="M628" s="246"/>
      <c r="N628" s="247"/>
      <c r="O628" s="247"/>
      <c r="P628" s="247"/>
      <c r="Q628" s="247"/>
      <c r="R628" s="247"/>
      <c r="S628" s="247"/>
      <c r="T628" s="24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9" t="s">
        <v>162</v>
      </c>
      <c r="AU628" s="249" t="s">
        <v>90</v>
      </c>
      <c r="AV628" s="13" t="s">
        <v>90</v>
      </c>
      <c r="AW628" s="13" t="s">
        <v>41</v>
      </c>
      <c r="AX628" s="13" t="s">
        <v>80</v>
      </c>
      <c r="AY628" s="249" t="s">
        <v>151</v>
      </c>
    </row>
    <row r="629" s="13" customFormat="1">
      <c r="A629" s="13"/>
      <c r="B629" s="239"/>
      <c r="C629" s="240"/>
      <c r="D629" s="235" t="s">
        <v>162</v>
      </c>
      <c r="E629" s="241" t="s">
        <v>35</v>
      </c>
      <c r="F629" s="242" t="s">
        <v>736</v>
      </c>
      <c r="G629" s="240"/>
      <c r="H629" s="243">
        <v>78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162</v>
      </c>
      <c r="AU629" s="249" t="s">
        <v>90</v>
      </c>
      <c r="AV629" s="13" t="s">
        <v>90</v>
      </c>
      <c r="AW629" s="13" t="s">
        <v>41</v>
      </c>
      <c r="AX629" s="13" t="s">
        <v>80</v>
      </c>
      <c r="AY629" s="249" t="s">
        <v>151</v>
      </c>
    </row>
    <row r="630" s="13" customFormat="1">
      <c r="A630" s="13"/>
      <c r="B630" s="239"/>
      <c r="C630" s="240"/>
      <c r="D630" s="235" t="s">
        <v>162</v>
      </c>
      <c r="E630" s="241" t="s">
        <v>35</v>
      </c>
      <c r="F630" s="242" t="s">
        <v>175</v>
      </c>
      <c r="G630" s="240"/>
      <c r="H630" s="243">
        <v>2.8999999999999999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162</v>
      </c>
      <c r="AU630" s="249" t="s">
        <v>90</v>
      </c>
      <c r="AV630" s="13" t="s">
        <v>90</v>
      </c>
      <c r="AW630" s="13" t="s">
        <v>41</v>
      </c>
      <c r="AX630" s="13" t="s">
        <v>80</v>
      </c>
      <c r="AY630" s="249" t="s">
        <v>151</v>
      </c>
    </row>
    <row r="631" s="13" customFormat="1">
      <c r="A631" s="13"/>
      <c r="B631" s="239"/>
      <c r="C631" s="240"/>
      <c r="D631" s="235" t="s">
        <v>162</v>
      </c>
      <c r="E631" s="241" t="s">
        <v>35</v>
      </c>
      <c r="F631" s="242" t="s">
        <v>737</v>
      </c>
      <c r="G631" s="240"/>
      <c r="H631" s="243">
        <v>9</v>
      </c>
      <c r="I631" s="244"/>
      <c r="J631" s="240"/>
      <c r="K631" s="240"/>
      <c r="L631" s="245"/>
      <c r="M631" s="246"/>
      <c r="N631" s="247"/>
      <c r="O631" s="247"/>
      <c r="P631" s="247"/>
      <c r="Q631" s="247"/>
      <c r="R631" s="247"/>
      <c r="S631" s="247"/>
      <c r="T631" s="24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9" t="s">
        <v>162</v>
      </c>
      <c r="AU631" s="249" t="s">
        <v>90</v>
      </c>
      <c r="AV631" s="13" t="s">
        <v>90</v>
      </c>
      <c r="AW631" s="13" t="s">
        <v>41</v>
      </c>
      <c r="AX631" s="13" t="s">
        <v>80</v>
      </c>
      <c r="AY631" s="249" t="s">
        <v>151</v>
      </c>
    </row>
    <row r="632" s="14" customFormat="1">
      <c r="A632" s="14"/>
      <c r="B632" s="250"/>
      <c r="C632" s="251"/>
      <c r="D632" s="235" t="s">
        <v>162</v>
      </c>
      <c r="E632" s="252" t="s">
        <v>35</v>
      </c>
      <c r="F632" s="253" t="s">
        <v>177</v>
      </c>
      <c r="G632" s="251"/>
      <c r="H632" s="254">
        <v>506.5</v>
      </c>
      <c r="I632" s="255"/>
      <c r="J632" s="251"/>
      <c r="K632" s="251"/>
      <c r="L632" s="256"/>
      <c r="M632" s="257"/>
      <c r="N632" s="258"/>
      <c r="O632" s="258"/>
      <c r="P632" s="258"/>
      <c r="Q632" s="258"/>
      <c r="R632" s="258"/>
      <c r="S632" s="258"/>
      <c r="T632" s="25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0" t="s">
        <v>162</v>
      </c>
      <c r="AU632" s="260" t="s">
        <v>90</v>
      </c>
      <c r="AV632" s="14" t="s">
        <v>158</v>
      </c>
      <c r="AW632" s="14" t="s">
        <v>41</v>
      </c>
      <c r="AX632" s="14" t="s">
        <v>88</v>
      </c>
      <c r="AY632" s="260" t="s">
        <v>151</v>
      </c>
    </row>
    <row r="633" s="12" customFormat="1" ht="22.8" customHeight="1">
      <c r="A633" s="12"/>
      <c r="B633" s="206"/>
      <c r="C633" s="207"/>
      <c r="D633" s="208" t="s">
        <v>79</v>
      </c>
      <c r="E633" s="220" t="s">
        <v>738</v>
      </c>
      <c r="F633" s="220" t="s">
        <v>739</v>
      </c>
      <c r="G633" s="207"/>
      <c r="H633" s="207"/>
      <c r="I633" s="210"/>
      <c r="J633" s="221">
        <f>BK633</f>
        <v>0</v>
      </c>
      <c r="K633" s="207"/>
      <c r="L633" s="212"/>
      <c r="M633" s="213"/>
      <c r="N633" s="214"/>
      <c r="O633" s="214"/>
      <c r="P633" s="215">
        <f>SUM(P634:P649)</f>
        <v>0</v>
      </c>
      <c r="Q633" s="214"/>
      <c r="R633" s="215">
        <f>SUM(R634:R649)</f>
        <v>0</v>
      </c>
      <c r="S633" s="214"/>
      <c r="T633" s="216">
        <f>SUM(T634:T649)</f>
        <v>0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217" t="s">
        <v>88</v>
      </c>
      <c r="AT633" s="218" t="s">
        <v>79</v>
      </c>
      <c r="AU633" s="218" t="s">
        <v>88</v>
      </c>
      <c r="AY633" s="217" t="s">
        <v>151</v>
      </c>
      <c r="BK633" s="219">
        <f>SUM(BK634:BK649)</f>
        <v>0</v>
      </c>
    </row>
    <row r="634" s="2" customFormat="1" ht="24" customHeight="1">
      <c r="A634" s="41"/>
      <c r="B634" s="42"/>
      <c r="C634" s="222" t="s">
        <v>740</v>
      </c>
      <c r="D634" s="222" t="s">
        <v>153</v>
      </c>
      <c r="E634" s="223" t="s">
        <v>741</v>
      </c>
      <c r="F634" s="224" t="s">
        <v>742</v>
      </c>
      <c r="G634" s="225" t="s">
        <v>426</v>
      </c>
      <c r="H634" s="226">
        <v>344.49900000000002</v>
      </c>
      <c r="I634" s="227"/>
      <c r="J634" s="228">
        <f>ROUND(I634*H634,2)</f>
        <v>0</v>
      </c>
      <c r="K634" s="224" t="s">
        <v>157</v>
      </c>
      <c r="L634" s="47"/>
      <c r="M634" s="229" t="s">
        <v>35</v>
      </c>
      <c r="N634" s="230" t="s">
        <v>51</v>
      </c>
      <c r="O634" s="87"/>
      <c r="P634" s="231">
        <f>O634*H634</f>
        <v>0</v>
      </c>
      <c r="Q634" s="231">
        <v>0</v>
      </c>
      <c r="R634" s="231">
        <f>Q634*H634</f>
        <v>0</v>
      </c>
      <c r="S634" s="231">
        <v>0</v>
      </c>
      <c r="T634" s="232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33" t="s">
        <v>158</v>
      </c>
      <c r="AT634" s="233" t="s">
        <v>153</v>
      </c>
      <c r="AU634" s="233" t="s">
        <v>90</v>
      </c>
      <c r="AY634" s="19" t="s">
        <v>151</v>
      </c>
      <c r="BE634" s="234">
        <f>IF(N634="základní",J634,0)</f>
        <v>0</v>
      </c>
      <c r="BF634" s="234">
        <f>IF(N634="snížená",J634,0)</f>
        <v>0</v>
      </c>
      <c r="BG634" s="234">
        <f>IF(N634="zákl. přenesená",J634,0)</f>
        <v>0</v>
      </c>
      <c r="BH634" s="234">
        <f>IF(N634="sníž. přenesená",J634,0)</f>
        <v>0</v>
      </c>
      <c r="BI634" s="234">
        <f>IF(N634="nulová",J634,0)</f>
        <v>0</v>
      </c>
      <c r="BJ634" s="19" t="s">
        <v>88</v>
      </c>
      <c r="BK634" s="234">
        <f>ROUND(I634*H634,2)</f>
        <v>0</v>
      </c>
      <c r="BL634" s="19" t="s">
        <v>158</v>
      </c>
      <c r="BM634" s="233" t="s">
        <v>743</v>
      </c>
    </row>
    <row r="635" s="2" customFormat="1">
      <c r="A635" s="41"/>
      <c r="B635" s="42"/>
      <c r="C635" s="43"/>
      <c r="D635" s="235" t="s">
        <v>160</v>
      </c>
      <c r="E635" s="43"/>
      <c r="F635" s="236" t="s">
        <v>744</v>
      </c>
      <c r="G635" s="43"/>
      <c r="H635" s="43"/>
      <c r="I635" s="140"/>
      <c r="J635" s="43"/>
      <c r="K635" s="43"/>
      <c r="L635" s="47"/>
      <c r="M635" s="237"/>
      <c r="N635" s="238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19" t="s">
        <v>160</v>
      </c>
      <c r="AU635" s="19" t="s">
        <v>90</v>
      </c>
    </row>
    <row r="636" s="2" customFormat="1" ht="24" customHeight="1">
      <c r="A636" s="41"/>
      <c r="B636" s="42"/>
      <c r="C636" s="222" t="s">
        <v>745</v>
      </c>
      <c r="D636" s="222" t="s">
        <v>153</v>
      </c>
      <c r="E636" s="223" t="s">
        <v>746</v>
      </c>
      <c r="F636" s="224" t="s">
        <v>747</v>
      </c>
      <c r="G636" s="225" t="s">
        <v>426</v>
      </c>
      <c r="H636" s="226">
        <v>3100.491</v>
      </c>
      <c r="I636" s="227"/>
      <c r="J636" s="228">
        <f>ROUND(I636*H636,2)</f>
        <v>0</v>
      </c>
      <c r="K636" s="224" t="s">
        <v>157</v>
      </c>
      <c r="L636" s="47"/>
      <c r="M636" s="229" t="s">
        <v>35</v>
      </c>
      <c r="N636" s="230" t="s">
        <v>51</v>
      </c>
      <c r="O636" s="87"/>
      <c r="P636" s="231">
        <f>O636*H636</f>
        <v>0</v>
      </c>
      <c r="Q636" s="231">
        <v>0</v>
      </c>
      <c r="R636" s="231">
        <f>Q636*H636</f>
        <v>0</v>
      </c>
      <c r="S636" s="231">
        <v>0</v>
      </c>
      <c r="T636" s="232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33" t="s">
        <v>158</v>
      </c>
      <c r="AT636" s="233" t="s">
        <v>153</v>
      </c>
      <c r="AU636" s="233" t="s">
        <v>90</v>
      </c>
      <c r="AY636" s="19" t="s">
        <v>151</v>
      </c>
      <c r="BE636" s="234">
        <f>IF(N636="základní",J636,0)</f>
        <v>0</v>
      </c>
      <c r="BF636" s="234">
        <f>IF(N636="snížená",J636,0)</f>
        <v>0</v>
      </c>
      <c r="BG636" s="234">
        <f>IF(N636="zákl. přenesená",J636,0)</f>
        <v>0</v>
      </c>
      <c r="BH636" s="234">
        <f>IF(N636="sníž. přenesená",J636,0)</f>
        <v>0</v>
      </c>
      <c r="BI636" s="234">
        <f>IF(N636="nulová",J636,0)</f>
        <v>0</v>
      </c>
      <c r="BJ636" s="19" t="s">
        <v>88</v>
      </c>
      <c r="BK636" s="234">
        <f>ROUND(I636*H636,2)</f>
        <v>0</v>
      </c>
      <c r="BL636" s="19" t="s">
        <v>158</v>
      </c>
      <c r="BM636" s="233" t="s">
        <v>748</v>
      </c>
    </row>
    <row r="637" s="2" customFormat="1">
      <c r="A637" s="41"/>
      <c r="B637" s="42"/>
      <c r="C637" s="43"/>
      <c r="D637" s="235" t="s">
        <v>160</v>
      </c>
      <c r="E637" s="43"/>
      <c r="F637" s="236" t="s">
        <v>744</v>
      </c>
      <c r="G637" s="43"/>
      <c r="H637" s="43"/>
      <c r="I637" s="140"/>
      <c r="J637" s="43"/>
      <c r="K637" s="43"/>
      <c r="L637" s="47"/>
      <c r="M637" s="237"/>
      <c r="N637" s="238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19" t="s">
        <v>160</v>
      </c>
      <c r="AU637" s="19" t="s">
        <v>90</v>
      </c>
    </row>
    <row r="638" s="13" customFormat="1">
      <c r="A638" s="13"/>
      <c r="B638" s="239"/>
      <c r="C638" s="240"/>
      <c r="D638" s="235" t="s">
        <v>162</v>
      </c>
      <c r="E638" s="240"/>
      <c r="F638" s="242" t="s">
        <v>749</v>
      </c>
      <c r="G638" s="240"/>
      <c r="H638" s="243">
        <v>3100.491</v>
      </c>
      <c r="I638" s="244"/>
      <c r="J638" s="240"/>
      <c r="K638" s="240"/>
      <c r="L638" s="245"/>
      <c r="M638" s="246"/>
      <c r="N638" s="247"/>
      <c r="O638" s="247"/>
      <c r="P638" s="247"/>
      <c r="Q638" s="247"/>
      <c r="R638" s="247"/>
      <c r="S638" s="247"/>
      <c r="T638" s="24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9" t="s">
        <v>162</v>
      </c>
      <c r="AU638" s="249" t="s">
        <v>90</v>
      </c>
      <c r="AV638" s="13" t="s">
        <v>90</v>
      </c>
      <c r="AW638" s="13" t="s">
        <v>4</v>
      </c>
      <c r="AX638" s="13" t="s">
        <v>88</v>
      </c>
      <c r="AY638" s="249" t="s">
        <v>151</v>
      </c>
    </row>
    <row r="639" s="2" customFormat="1" ht="16.5" customHeight="1">
      <c r="A639" s="41"/>
      <c r="B639" s="42"/>
      <c r="C639" s="222" t="s">
        <v>750</v>
      </c>
      <c r="D639" s="222" t="s">
        <v>153</v>
      </c>
      <c r="E639" s="223" t="s">
        <v>751</v>
      </c>
      <c r="F639" s="224" t="s">
        <v>752</v>
      </c>
      <c r="G639" s="225" t="s">
        <v>426</v>
      </c>
      <c r="H639" s="226">
        <v>344.49900000000002</v>
      </c>
      <c r="I639" s="227"/>
      <c r="J639" s="228">
        <f>ROUND(I639*H639,2)</f>
        <v>0</v>
      </c>
      <c r="K639" s="224" t="s">
        <v>157</v>
      </c>
      <c r="L639" s="47"/>
      <c r="M639" s="229" t="s">
        <v>35</v>
      </c>
      <c r="N639" s="230" t="s">
        <v>51</v>
      </c>
      <c r="O639" s="87"/>
      <c r="P639" s="231">
        <f>O639*H639</f>
        <v>0</v>
      </c>
      <c r="Q639" s="231">
        <v>0</v>
      </c>
      <c r="R639" s="231">
        <f>Q639*H639</f>
        <v>0</v>
      </c>
      <c r="S639" s="231">
        <v>0</v>
      </c>
      <c r="T639" s="232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33" t="s">
        <v>158</v>
      </c>
      <c r="AT639" s="233" t="s">
        <v>153</v>
      </c>
      <c r="AU639" s="233" t="s">
        <v>90</v>
      </c>
      <c r="AY639" s="19" t="s">
        <v>151</v>
      </c>
      <c r="BE639" s="234">
        <f>IF(N639="základní",J639,0)</f>
        <v>0</v>
      </c>
      <c r="BF639" s="234">
        <f>IF(N639="snížená",J639,0)</f>
        <v>0</v>
      </c>
      <c r="BG639" s="234">
        <f>IF(N639="zákl. přenesená",J639,0)</f>
        <v>0</v>
      </c>
      <c r="BH639" s="234">
        <f>IF(N639="sníž. přenesená",J639,0)</f>
        <v>0</v>
      </c>
      <c r="BI639" s="234">
        <f>IF(N639="nulová",J639,0)</f>
        <v>0</v>
      </c>
      <c r="BJ639" s="19" t="s">
        <v>88</v>
      </c>
      <c r="BK639" s="234">
        <f>ROUND(I639*H639,2)</f>
        <v>0</v>
      </c>
      <c r="BL639" s="19" t="s">
        <v>158</v>
      </c>
      <c r="BM639" s="233" t="s">
        <v>753</v>
      </c>
    </row>
    <row r="640" s="2" customFormat="1">
      <c r="A640" s="41"/>
      <c r="B640" s="42"/>
      <c r="C640" s="43"/>
      <c r="D640" s="235" t="s">
        <v>160</v>
      </c>
      <c r="E640" s="43"/>
      <c r="F640" s="236" t="s">
        <v>754</v>
      </c>
      <c r="G640" s="43"/>
      <c r="H640" s="43"/>
      <c r="I640" s="140"/>
      <c r="J640" s="43"/>
      <c r="K640" s="43"/>
      <c r="L640" s="47"/>
      <c r="M640" s="237"/>
      <c r="N640" s="238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19" t="s">
        <v>160</v>
      </c>
      <c r="AU640" s="19" t="s">
        <v>90</v>
      </c>
    </row>
    <row r="641" s="2" customFormat="1" ht="24" customHeight="1">
      <c r="A641" s="41"/>
      <c r="B641" s="42"/>
      <c r="C641" s="222" t="s">
        <v>755</v>
      </c>
      <c r="D641" s="222" t="s">
        <v>153</v>
      </c>
      <c r="E641" s="223" t="s">
        <v>756</v>
      </c>
      <c r="F641" s="224" t="s">
        <v>757</v>
      </c>
      <c r="G641" s="225" t="s">
        <v>426</v>
      </c>
      <c r="H641" s="226">
        <v>25.850999999999999</v>
      </c>
      <c r="I641" s="227"/>
      <c r="J641" s="228">
        <f>ROUND(I641*H641,2)</f>
        <v>0</v>
      </c>
      <c r="K641" s="224" t="s">
        <v>157</v>
      </c>
      <c r="L641" s="47"/>
      <c r="M641" s="229" t="s">
        <v>35</v>
      </c>
      <c r="N641" s="230" t="s">
        <v>51</v>
      </c>
      <c r="O641" s="87"/>
      <c r="P641" s="231">
        <f>O641*H641</f>
        <v>0</v>
      </c>
      <c r="Q641" s="231">
        <v>0</v>
      </c>
      <c r="R641" s="231">
        <f>Q641*H641</f>
        <v>0</v>
      </c>
      <c r="S641" s="231">
        <v>0</v>
      </c>
      <c r="T641" s="232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33" t="s">
        <v>158</v>
      </c>
      <c r="AT641" s="233" t="s">
        <v>153</v>
      </c>
      <c r="AU641" s="233" t="s">
        <v>90</v>
      </c>
      <c r="AY641" s="19" t="s">
        <v>151</v>
      </c>
      <c r="BE641" s="234">
        <f>IF(N641="základní",J641,0)</f>
        <v>0</v>
      </c>
      <c r="BF641" s="234">
        <f>IF(N641="snížená",J641,0)</f>
        <v>0</v>
      </c>
      <c r="BG641" s="234">
        <f>IF(N641="zákl. přenesená",J641,0)</f>
        <v>0</v>
      </c>
      <c r="BH641" s="234">
        <f>IF(N641="sníž. přenesená",J641,0)</f>
        <v>0</v>
      </c>
      <c r="BI641" s="234">
        <f>IF(N641="nulová",J641,0)</f>
        <v>0</v>
      </c>
      <c r="BJ641" s="19" t="s">
        <v>88</v>
      </c>
      <c r="BK641" s="234">
        <f>ROUND(I641*H641,2)</f>
        <v>0</v>
      </c>
      <c r="BL641" s="19" t="s">
        <v>158</v>
      </c>
      <c r="BM641" s="233" t="s">
        <v>758</v>
      </c>
    </row>
    <row r="642" s="2" customFormat="1">
      <c r="A642" s="41"/>
      <c r="B642" s="42"/>
      <c r="C642" s="43"/>
      <c r="D642" s="235" t="s">
        <v>160</v>
      </c>
      <c r="E642" s="43"/>
      <c r="F642" s="236" t="s">
        <v>759</v>
      </c>
      <c r="G642" s="43"/>
      <c r="H642" s="43"/>
      <c r="I642" s="140"/>
      <c r="J642" s="43"/>
      <c r="K642" s="43"/>
      <c r="L642" s="47"/>
      <c r="M642" s="237"/>
      <c r="N642" s="238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19" t="s">
        <v>160</v>
      </c>
      <c r="AU642" s="19" t="s">
        <v>90</v>
      </c>
    </row>
    <row r="643" s="13" customFormat="1">
      <c r="A643" s="13"/>
      <c r="B643" s="239"/>
      <c r="C643" s="240"/>
      <c r="D643" s="235" t="s">
        <v>162</v>
      </c>
      <c r="E643" s="241" t="s">
        <v>35</v>
      </c>
      <c r="F643" s="242" t="s">
        <v>760</v>
      </c>
      <c r="G643" s="240"/>
      <c r="H643" s="243">
        <v>25.850999999999999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162</v>
      </c>
      <c r="AU643" s="249" t="s">
        <v>90</v>
      </c>
      <c r="AV643" s="13" t="s">
        <v>90</v>
      </c>
      <c r="AW643" s="13" t="s">
        <v>41</v>
      </c>
      <c r="AX643" s="13" t="s">
        <v>88</v>
      </c>
      <c r="AY643" s="249" t="s">
        <v>151</v>
      </c>
    </row>
    <row r="644" s="2" customFormat="1" ht="24" customHeight="1">
      <c r="A644" s="41"/>
      <c r="B644" s="42"/>
      <c r="C644" s="222" t="s">
        <v>761</v>
      </c>
      <c r="D644" s="222" t="s">
        <v>153</v>
      </c>
      <c r="E644" s="223" t="s">
        <v>762</v>
      </c>
      <c r="F644" s="224" t="s">
        <v>763</v>
      </c>
      <c r="G644" s="225" t="s">
        <v>426</v>
      </c>
      <c r="H644" s="226">
        <v>137.45599999999999</v>
      </c>
      <c r="I644" s="227"/>
      <c r="J644" s="228">
        <f>ROUND(I644*H644,2)</f>
        <v>0</v>
      </c>
      <c r="K644" s="224" t="s">
        <v>157</v>
      </c>
      <c r="L644" s="47"/>
      <c r="M644" s="229" t="s">
        <v>35</v>
      </c>
      <c r="N644" s="230" t="s">
        <v>51</v>
      </c>
      <c r="O644" s="87"/>
      <c r="P644" s="231">
        <f>O644*H644</f>
        <v>0</v>
      </c>
      <c r="Q644" s="231">
        <v>0</v>
      </c>
      <c r="R644" s="231">
        <f>Q644*H644</f>
        <v>0</v>
      </c>
      <c r="S644" s="231">
        <v>0</v>
      </c>
      <c r="T644" s="232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33" t="s">
        <v>158</v>
      </c>
      <c r="AT644" s="233" t="s">
        <v>153</v>
      </c>
      <c r="AU644" s="233" t="s">
        <v>90</v>
      </c>
      <c r="AY644" s="19" t="s">
        <v>151</v>
      </c>
      <c r="BE644" s="234">
        <f>IF(N644="základní",J644,0)</f>
        <v>0</v>
      </c>
      <c r="BF644" s="234">
        <f>IF(N644="snížená",J644,0)</f>
        <v>0</v>
      </c>
      <c r="BG644" s="234">
        <f>IF(N644="zákl. přenesená",J644,0)</f>
        <v>0</v>
      </c>
      <c r="BH644" s="234">
        <f>IF(N644="sníž. přenesená",J644,0)</f>
        <v>0</v>
      </c>
      <c r="BI644" s="234">
        <f>IF(N644="nulová",J644,0)</f>
        <v>0</v>
      </c>
      <c r="BJ644" s="19" t="s">
        <v>88</v>
      </c>
      <c r="BK644" s="234">
        <f>ROUND(I644*H644,2)</f>
        <v>0</v>
      </c>
      <c r="BL644" s="19" t="s">
        <v>158</v>
      </c>
      <c r="BM644" s="233" t="s">
        <v>764</v>
      </c>
    </row>
    <row r="645" s="2" customFormat="1">
      <c r="A645" s="41"/>
      <c r="B645" s="42"/>
      <c r="C645" s="43"/>
      <c r="D645" s="235" t="s">
        <v>160</v>
      </c>
      <c r="E645" s="43"/>
      <c r="F645" s="236" t="s">
        <v>759</v>
      </c>
      <c r="G645" s="43"/>
      <c r="H645" s="43"/>
      <c r="I645" s="140"/>
      <c r="J645" s="43"/>
      <c r="K645" s="43"/>
      <c r="L645" s="47"/>
      <c r="M645" s="237"/>
      <c r="N645" s="238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T645" s="19" t="s">
        <v>160</v>
      </c>
      <c r="AU645" s="19" t="s">
        <v>90</v>
      </c>
    </row>
    <row r="646" s="13" customFormat="1">
      <c r="A646" s="13"/>
      <c r="B646" s="239"/>
      <c r="C646" s="240"/>
      <c r="D646" s="235" t="s">
        <v>162</v>
      </c>
      <c r="E646" s="241" t="s">
        <v>35</v>
      </c>
      <c r="F646" s="242" t="s">
        <v>765</v>
      </c>
      <c r="G646" s="240"/>
      <c r="H646" s="243">
        <v>137.45599999999999</v>
      </c>
      <c r="I646" s="244"/>
      <c r="J646" s="240"/>
      <c r="K646" s="240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162</v>
      </c>
      <c r="AU646" s="249" t="s">
        <v>90</v>
      </c>
      <c r="AV646" s="13" t="s">
        <v>90</v>
      </c>
      <c r="AW646" s="13" t="s">
        <v>41</v>
      </c>
      <c r="AX646" s="13" t="s">
        <v>88</v>
      </c>
      <c r="AY646" s="249" t="s">
        <v>151</v>
      </c>
    </row>
    <row r="647" s="2" customFormat="1" ht="24" customHeight="1">
      <c r="A647" s="41"/>
      <c r="B647" s="42"/>
      <c r="C647" s="222" t="s">
        <v>766</v>
      </c>
      <c r="D647" s="222" t="s">
        <v>153</v>
      </c>
      <c r="E647" s="223" t="s">
        <v>767</v>
      </c>
      <c r="F647" s="224" t="s">
        <v>425</v>
      </c>
      <c r="G647" s="225" t="s">
        <v>426</v>
      </c>
      <c r="H647" s="226">
        <v>181.19200000000001</v>
      </c>
      <c r="I647" s="227"/>
      <c r="J647" s="228">
        <f>ROUND(I647*H647,2)</f>
        <v>0</v>
      </c>
      <c r="K647" s="224" t="s">
        <v>157</v>
      </c>
      <c r="L647" s="47"/>
      <c r="M647" s="229" t="s">
        <v>35</v>
      </c>
      <c r="N647" s="230" t="s">
        <v>51</v>
      </c>
      <c r="O647" s="87"/>
      <c r="P647" s="231">
        <f>O647*H647</f>
        <v>0</v>
      </c>
      <c r="Q647" s="231">
        <v>0</v>
      </c>
      <c r="R647" s="231">
        <f>Q647*H647</f>
        <v>0</v>
      </c>
      <c r="S647" s="231">
        <v>0</v>
      </c>
      <c r="T647" s="232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33" t="s">
        <v>158</v>
      </c>
      <c r="AT647" s="233" t="s">
        <v>153</v>
      </c>
      <c r="AU647" s="233" t="s">
        <v>90</v>
      </c>
      <c r="AY647" s="19" t="s">
        <v>151</v>
      </c>
      <c r="BE647" s="234">
        <f>IF(N647="základní",J647,0)</f>
        <v>0</v>
      </c>
      <c r="BF647" s="234">
        <f>IF(N647="snížená",J647,0)</f>
        <v>0</v>
      </c>
      <c r="BG647" s="234">
        <f>IF(N647="zákl. přenesená",J647,0)</f>
        <v>0</v>
      </c>
      <c r="BH647" s="234">
        <f>IF(N647="sníž. přenesená",J647,0)</f>
        <v>0</v>
      </c>
      <c r="BI647" s="234">
        <f>IF(N647="nulová",J647,0)</f>
        <v>0</v>
      </c>
      <c r="BJ647" s="19" t="s">
        <v>88</v>
      </c>
      <c r="BK647" s="234">
        <f>ROUND(I647*H647,2)</f>
        <v>0</v>
      </c>
      <c r="BL647" s="19" t="s">
        <v>158</v>
      </c>
      <c r="BM647" s="233" t="s">
        <v>768</v>
      </c>
    </row>
    <row r="648" s="2" customFormat="1">
      <c r="A648" s="41"/>
      <c r="B648" s="42"/>
      <c r="C648" s="43"/>
      <c r="D648" s="235" t="s">
        <v>160</v>
      </c>
      <c r="E648" s="43"/>
      <c r="F648" s="236" t="s">
        <v>759</v>
      </c>
      <c r="G648" s="43"/>
      <c r="H648" s="43"/>
      <c r="I648" s="140"/>
      <c r="J648" s="43"/>
      <c r="K648" s="43"/>
      <c r="L648" s="47"/>
      <c r="M648" s="237"/>
      <c r="N648" s="238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19" t="s">
        <v>160</v>
      </c>
      <c r="AU648" s="19" t="s">
        <v>90</v>
      </c>
    </row>
    <row r="649" s="13" customFormat="1">
      <c r="A649" s="13"/>
      <c r="B649" s="239"/>
      <c r="C649" s="240"/>
      <c r="D649" s="235" t="s">
        <v>162</v>
      </c>
      <c r="E649" s="241" t="s">
        <v>35</v>
      </c>
      <c r="F649" s="242" t="s">
        <v>769</v>
      </c>
      <c r="G649" s="240"/>
      <c r="H649" s="243">
        <v>181.19200000000001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162</v>
      </c>
      <c r="AU649" s="249" t="s">
        <v>90</v>
      </c>
      <c r="AV649" s="13" t="s">
        <v>90</v>
      </c>
      <c r="AW649" s="13" t="s">
        <v>41</v>
      </c>
      <c r="AX649" s="13" t="s">
        <v>88</v>
      </c>
      <c r="AY649" s="249" t="s">
        <v>151</v>
      </c>
    </row>
    <row r="650" s="12" customFormat="1" ht="22.8" customHeight="1">
      <c r="A650" s="12"/>
      <c r="B650" s="206"/>
      <c r="C650" s="207"/>
      <c r="D650" s="208" t="s">
        <v>79</v>
      </c>
      <c r="E650" s="220" t="s">
        <v>770</v>
      </c>
      <c r="F650" s="220" t="s">
        <v>771</v>
      </c>
      <c r="G650" s="207"/>
      <c r="H650" s="207"/>
      <c r="I650" s="210"/>
      <c r="J650" s="221">
        <f>BK650</f>
        <v>0</v>
      </c>
      <c r="K650" s="207"/>
      <c r="L650" s="212"/>
      <c r="M650" s="213"/>
      <c r="N650" s="214"/>
      <c r="O650" s="214"/>
      <c r="P650" s="215">
        <f>SUM(P651:P652)</f>
        <v>0</v>
      </c>
      <c r="Q650" s="214"/>
      <c r="R650" s="215">
        <f>SUM(R651:R652)</f>
        <v>0</v>
      </c>
      <c r="S650" s="214"/>
      <c r="T650" s="216">
        <f>SUM(T651:T652)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17" t="s">
        <v>88</v>
      </c>
      <c r="AT650" s="218" t="s">
        <v>79</v>
      </c>
      <c r="AU650" s="218" t="s">
        <v>88</v>
      </c>
      <c r="AY650" s="217" t="s">
        <v>151</v>
      </c>
      <c r="BK650" s="219">
        <f>SUM(BK651:BK652)</f>
        <v>0</v>
      </c>
    </row>
    <row r="651" s="2" customFormat="1" ht="24" customHeight="1">
      <c r="A651" s="41"/>
      <c r="B651" s="42"/>
      <c r="C651" s="222" t="s">
        <v>772</v>
      </c>
      <c r="D651" s="222" t="s">
        <v>153</v>
      </c>
      <c r="E651" s="223" t="s">
        <v>773</v>
      </c>
      <c r="F651" s="224" t="s">
        <v>774</v>
      </c>
      <c r="G651" s="225" t="s">
        <v>426</v>
      </c>
      <c r="H651" s="226">
        <v>1569.7650000000001</v>
      </c>
      <c r="I651" s="227"/>
      <c r="J651" s="228">
        <f>ROUND(I651*H651,2)</f>
        <v>0</v>
      </c>
      <c r="K651" s="224" t="s">
        <v>157</v>
      </c>
      <c r="L651" s="47"/>
      <c r="M651" s="229" t="s">
        <v>35</v>
      </c>
      <c r="N651" s="230" t="s">
        <v>51</v>
      </c>
      <c r="O651" s="87"/>
      <c r="P651" s="231">
        <f>O651*H651</f>
        <v>0</v>
      </c>
      <c r="Q651" s="231">
        <v>0</v>
      </c>
      <c r="R651" s="231">
        <f>Q651*H651</f>
        <v>0</v>
      </c>
      <c r="S651" s="231">
        <v>0</v>
      </c>
      <c r="T651" s="232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33" t="s">
        <v>158</v>
      </c>
      <c r="AT651" s="233" t="s">
        <v>153</v>
      </c>
      <c r="AU651" s="233" t="s">
        <v>90</v>
      </c>
      <c r="AY651" s="19" t="s">
        <v>151</v>
      </c>
      <c r="BE651" s="234">
        <f>IF(N651="základní",J651,0)</f>
        <v>0</v>
      </c>
      <c r="BF651" s="234">
        <f>IF(N651="snížená",J651,0)</f>
        <v>0</v>
      </c>
      <c r="BG651" s="234">
        <f>IF(N651="zákl. přenesená",J651,0)</f>
        <v>0</v>
      </c>
      <c r="BH651" s="234">
        <f>IF(N651="sníž. přenesená",J651,0)</f>
        <v>0</v>
      </c>
      <c r="BI651" s="234">
        <f>IF(N651="nulová",J651,0)</f>
        <v>0</v>
      </c>
      <c r="BJ651" s="19" t="s">
        <v>88</v>
      </c>
      <c r="BK651" s="234">
        <f>ROUND(I651*H651,2)</f>
        <v>0</v>
      </c>
      <c r="BL651" s="19" t="s">
        <v>158</v>
      </c>
      <c r="BM651" s="233" t="s">
        <v>775</v>
      </c>
    </row>
    <row r="652" s="2" customFormat="1">
      <c r="A652" s="41"/>
      <c r="B652" s="42"/>
      <c r="C652" s="43"/>
      <c r="D652" s="235" t="s">
        <v>160</v>
      </c>
      <c r="E652" s="43"/>
      <c r="F652" s="236" t="s">
        <v>776</v>
      </c>
      <c r="G652" s="43"/>
      <c r="H652" s="43"/>
      <c r="I652" s="140"/>
      <c r="J652" s="43"/>
      <c r="K652" s="43"/>
      <c r="L652" s="47"/>
      <c r="M652" s="292"/>
      <c r="N652" s="293"/>
      <c r="O652" s="294"/>
      <c r="P652" s="294"/>
      <c r="Q652" s="294"/>
      <c r="R652" s="294"/>
      <c r="S652" s="294"/>
      <c r="T652" s="295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19" t="s">
        <v>160</v>
      </c>
      <c r="AU652" s="19" t="s">
        <v>90</v>
      </c>
    </row>
    <row r="653" s="2" customFormat="1" ht="6.96" customHeight="1">
      <c r="A653" s="41"/>
      <c r="B653" s="62"/>
      <c r="C653" s="63"/>
      <c r="D653" s="63"/>
      <c r="E653" s="63"/>
      <c r="F653" s="63"/>
      <c r="G653" s="63"/>
      <c r="H653" s="63"/>
      <c r="I653" s="170"/>
      <c r="J653" s="63"/>
      <c r="K653" s="63"/>
      <c r="L653" s="47"/>
      <c r="M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</row>
  </sheetData>
  <sheetProtection sheet="1" autoFilter="0" formatColumns="0" formatRows="0" objects="1" scenarios="1" spinCount="100000" saltValue="O5yL/Q9I9E0/fXRj1UWhpqWuvB9PC4LFwthF2UFRS357SdQqZGRkLGDyrnX5vCyFGqjV5OEITiqUaupK7PXK7g==" hashValue="Ptxt6l+ywB2Pi0AivHXCPXAltvFZqJYlSJGEP9lXXcnnbJmPP7cWg2LERLRTxR9JcaLB0mO9xc16HdZgkmIv0A==" algorithmName="SHA-512" password="CC35"/>
  <autoFilter ref="C87:K65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  <c r="AZ2" s="132" t="s">
        <v>777</v>
      </c>
      <c r="BA2" s="132" t="s">
        <v>778</v>
      </c>
      <c r="BB2" s="132" t="s">
        <v>35</v>
      </c>
      <c r="BC2" s="132" t="s">
        <v>779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  <c r="AZ3" s="132" t="s">
        <v>106</v>
      </c>
      <c r="BA3" s="132" t="s">
        <v>35</v>
      </c>
      <c r="BB3" s="132" t="s">
        <v>35</v>
      </c>
      <c r="BC3" s="132" t="s">
        <v>780</v>
      </c>
      <c r="BD3" s="132" t="s">
        <v>90</v>
      </c>
    </row>
    <row r="4" s="1" customFormat="1" ht="24.96" customHeight="1">
      <c r="B4" s="22"/>
      <c r="D4" s="136" t="s">
        <v>108</v>
      </c>
      <c r="I4" s="131"/>
      <c r="L4" s="22"/>
      <c r="M4" s="137" t="s">
        <v>10</v>
      </c>
      <c r="AT4" s="19" t="s">
        <v>4</v>
      </c>
      <c r="AZ4" s="132" t="s">
        <v>109</v>
      </c>
      <c r="BA4" s="132" t="s">
        <v>35</v>
      </c>
      <c r="BB4" s="132" t="s">
        <v>35</v>
      </c>
      <c r="BC4" s="132" t="s">
        <v>274</v>
      </c>
      <c r="BD4" s="132" t="s">
        <v>90</v>
      </c>
    </row>
    <row r="5" s="1" customFormat="1" ht="6.96" customHeight="1">
      <c r="B5" s="22"/>
      <c r="I5" s="131"/>
      <c r="L5" s="22"/>
      <c r="AZ5" s="132" t="s">
        <v>112</v>
      </c>
      <c r="BA5" s="132" t="s">
        <v>35</v>
      </c>
      <c r="BB5" s="132" t="s">
        <v>35</v>
      </c>
      <c r="BC5" s="132" t="s">
        <v>781</v>
      </c>
      <c r="BD5" s="132" t="s">
        <v>90</v>
      </c>
    </row>
    <row r="6" s="1" customFormat="1" ht="12" customHeight="1">
      <c r="B6" s="22"/>
      <c r="D6" s="138" t="s">
        <v>16</v>
      </c>
      <c r="I6" s="131"/>
      <c r="L6" s="22"/>
      <c r="AZ6" s="132" t="s">
        <v>782</v>
      </c>
      <c r="BA6" s="132" t="s">
        <v>35</v>
      </c>
      <c r="BB6" s="132" t="s">
        <v>35</v>
      </c>
      <c r="BC6" s="132" t="s">
        <v>783</v>
      </c>
      <c r="BD6" s="132" t="s">
        <v>90</v>
      </c>
    </row>
    <row r="7" s="1" customFormat="1" ht="16.5" customHeight="1">
      <c r="B7" s="22"/>
      <c r="E7" s="139" t="str">
        <f>'Rekapitulace stavby'!K6</f>
        <v>Rekonstrukce kanalizační stoky Hc v ul. Hlubočská, Kolín</v>
      </c>
      <c r="F7" s="138"/>
      <c r="G7" s="138"/>
      <c r="H7" s="138"/>
      <c r="I7" s="131"/>
      <c r="L7" s="22"/>
      <c r="AZ7" s="132" t="s">
        <v>784</v>
      </c>
      <c r="BA7" s="132" t="s">
        <v>35</v>
      </c>
      <c r="BB7" s="132" t="s">
        <v>35</v>
      </c>
      <c r="BC7" s="132" t="s">
        <v>785</v>
      </c>
      <c r="BD7" s="132" t="s">
        <v>90</v>
      </c>
    </row>
    <row r="8" s="2" customFormat="1" ht="12" customHeight="1">
      <c r="A8" s="41"/>
      <c r="B8" s="47"/>
      <c r="C8" s="41"/>
      <c r="D8" s="138" t="s">
        <v>121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2" t="s">
        <v>786</v>
      </c>
      <c r="BA8" s="132" t="s">
        <v>35</v>
      </c>
      <c r="BB8" s="132" t="s">
        <v>35</v>
      </c>
      <c r="BC8" s="132" t="s">
        <v>787</v>
      </c>
      <c r="BD8" s="132" t="s">
        <v>90</v>
      </c>
    </row>
    <row r="9" s="2" customFormat="1" ht="16.5" customHeight="1">
      <c r="A9" s="41"/>
      <c r="B9" s="47"/>
      <c r="C9" s="41"/>
      <c r="D9" s="41"/>
      <c r="E9" s="142" t="s">
        <v>788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2" t="s">
        <v>789</v>
      </c>
      <c r="BA9" s="132" t="s">
        <v>35</v>
      </c>
      <c r="BB9" s="132" t="s">
        <v>35</v>
      </c>
      <c r="BC9" s="132" t="s">
        <v>790</v>
      </c>
      <c r="BD9" s="132" t="s">
        <v>90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22. 12. 2017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ROUND(J88,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ROUND((SUM(BE88:BE394)),  2)</f>
        <v>0</v>
      </c>
      <c r="G33" s="41"/>
      <c r="H33" s="41"/>
      <c r="I33" s="159">
        <v>0.20999999999999999</v>
      </c>
      <c r="J33" s="158">
        <f>ROUND(((SUM(BE88:BE394))*I33),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ROUND((SUM(BF88:BF394)),  2)</f>
        <v>0</v>
      </c>
      <c r="G34" s="41"/>
      <c r="H34" s="41"/>
      <c r="I34" s="159">
        <v>0.14999999999999999</v>
      </c>
      <c r="J34" s="158">
        <f>ROUND(((SUM(BF88:BF394))*I34),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ROUND((SUM(BG88:BG394)),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ROUND((SUM(BH88:BH394)),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ROUND((SUM(BI88:BI394)),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123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kanalizační stoky Hc v ul. Hlubočská,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121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Rekonstrukce kanalizačních přípojek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22. 12. 2017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ul.28.října 933/11, Čelákovice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124</v>
      </c>
      <c r="D57" s="176"/>
      <c r="E57" s="176"/>
      <c r="F57" s="176"/>
      <c r="G57" s="176"/>
      <c r="H57" s="176"/>
      <c r="I57" s="177"/>
      <c r="J57" s="178" t="s">
        <v>125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J88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126</v>
      </c>
    </row>
    <row r="60" s="9" customFormat="1" ht="24.96" customHeight="1">
      <c r="A60" s="9"/>
      <c r="B60" s="180"/>
      <c r="C60" s="181"/>
      <c r="D60" s="182" t="s">
        <v>127</v>
      </c>
      <c r="E60" s="183"/>
      <c r="F60" s="183"/>
      <c r="G60" s="183"/>
      <c r="H60" s="183"/>
      <c r="I60" s="184"/>
      <c r="J60" s="185">
        <f>J89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128</v>
      </c>
      <c r="E61" s="190"/>
      <c r="F61" s="190"/>
      <c r="G61" s="190"/>
      <c r="H61" s="190"/>
      <c r="I61" s="191"/>
      <c r="J61" s="192">
        <f>J90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129</v>
      </c>
      <c r="E62" s="190"/>
      <c r="F62" s="190"/>
      <c r="G62" s="190"/>
      <c r="H62" s="190"/>
      <c r="I62" s="191"/>
      <c r="J62" s="192">
        <f>J279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130</v>
      </c>
      <c r="E63" s="190"/>
      <c r="F63" s="190"/>
      <c r="G63" s="190"/>
      <c r="H63" s="190"/>
      <c r="I63" s="191"/>
      <c r="J63" s="192">
        <f>J287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131</v>
      </c>
      <c r="E64" s="190"/>
      <c r="F64" s="190"/>
      <c r="G64" s="190"/>
      <c r="H64" s="190"/>
      <c r="I64" s="191"/>
      <c r="J64" s="192">
        <f>J297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132</v>
      </c>
      <c r="E65" s="190"/>
      <c r="F65" s="190"/>
      <c r="G65" s="190"/>
      <c r="H65" s="190"/>
      <c r="I65" s="191"/>
      <c r="J65" s="192">
        <f>J317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133</v>
      </c>
      <c r="E66" s="190"/>
      <c r="F66" s="190"/>
      <c r="G66" s="190"/>
      <c r="H66" s="190"/>
      <c r="I66" s="191"/>
      <c r="J66" s="192">
        <f>J357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134</v>
      </c>
      <c r="E67" s="190"/>
      <c r="F67" s="190"/>
      <c r="G67" s="190"/>
      <c r="H67" s="190"/>
      <c r="I67" s="191"/>
      <c r="J67" s="192">
        <f>J369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88"/>
      <c r="D68" s="189" t="s">
        <v>135</v>
      </c>
      <c r="E68" s="190"/>
      <c r="F68" s="190"/>
      <c r="G68" s="190"/>
      <c r="H68" s="190"/>
      <c r="I68" s="191"/>
      <c r="J68" s="192">
        <f>J392</f>
        <v>0</v>
      </c>
      <c r="K68" s="188"/>
      <c r="L68" s="19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140"/>
      <c r="J69" s="43"/>
      <c r="K69" s="43"/>
      <c r="L69" s="1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170"/>
      <c r="J70" s="63"/>
      <c r="K70" s="63"/>
      <c r="L70" s="1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173"/>
      <c r="J74" s="65"/>
      <c r="K74" s="65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136</v>
      </c>
      <c r="D75" s="43"/>
      <c r="E75" s="43"/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4" t="str">
        <f>E7</f>
        <v>Rekonstrukce kanalizační stoky Hc v ul. Hlubočská, Kolín</v>
      </c>
      <c r="F78" s="34"/>
      <c r="G78" s="34"/>
      <c r="H78" s="34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121</v>
      </c>
      <c r="D79" s="43"/>
      <c r="E79" s="43"/>
      <c r="F79" s="43"/>
      <c r="G79" s="43"/>
      <c r="H79" s="43"/>
      <c r="I79" s="140"/>
      <c r="J79" s="43"/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02 - Rekonstrukce kanalizačních přípojek</v>
      </c>
      <c r="F80" s="43"/>
      <c r="G80" s="43"/>
      <c r="H80" s="43"/>
      <c r="I80" s="140"/>
      <c r="J80" s="43"/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F12</f>
        <v>Kolín</v>
      </c>
      <c r="G82" s="43"/>
      <c r="H82" s="43"/>
      <c r="I82" s="144" t="s">
        <v>24</v>
      </c>
      <c r="J82" s="75" t="str">
        <f>IF(J12="","",J12)</f>
        <v>22. 12. 2017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40"/>
      <c r="J83" s="43"/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3.05" customHeight="1">
      <c r="A84" s="41"/>
      <c r="B84" s="42"/>
      <c r="C84" s="34" t="s">
        <v>30</v>
      </c>
      <c r="D84" s="43"/>
      <c r="E84" s="43"/>
      <c r="F84" s="29" t="str">
        <f>E15</f>
        <v>Město Kolín, Karlovo nám. 78, 280 02 Kolín</v>
      </c>
      <c r="G84" s="43"/>
      <c r="H84" s="43"/>
      <c r="I84" s="144" t="s">
        <v>38</v>
      </c>
      <c r="J84" s="39" t="str">
        <f>E21</f>
        <v>LK PROJEKT s.r.o., ul.28.října 933/11, Čelákovice</v>
      </c>
      <c r="K84" s="43"/>
      <c r="L84" s="1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36</v>
      </c>
      <c r="D85" s="43"/>
      <c r="E85" s="43"/>
      <c r="F85" s="29" t="str">
        <f>IF(E18="","",E18)</f>
        <v>Vyplň údaj</v>
      </c>
      <c r="G85" s="43"/>
      <c r="H85" s="43"/>
      <c r="I85" s="144" t="s">
        <v>42</v>
      </c>
      <c r="J85" s="39" t="str">
        <f>E24</f>
        <v xml:space="preserve"> </v>
      </c>
      <c r="K85" s="43"/>
      <c r="L85" s="1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40"/>
      <c r="J86" s="43"/>
      <c r="K86" s="43"/>
      <c r="L86" s="1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94"/>
      <c r="B87" s="195"/>
      <c r="C87" s="196" t="s">
        <v>137</v>
      </c>
      <c r="D87" s="197" t="s">
        <v>65</v>
      </c>
      <c r="E87" s="197" t="s">
        <v>61</v>
      </c>
      <c r="F87" s="197" t="s">
        <v>62</v>
      </c>
      <c r="G87" s="197" t="s">
        <v>138</v>
      </c>
      <c r="H87" s="197" t="s">
        <v>139</v>
      </c>
      <c r="I87" s="198" t="s">
        <v>140</v>
      </c>
      <c r="J87" s="197" t="s">
        <v>125</v>
      </c>
      <c r="K87" s="199" t="s">
        <v>141</v>
      </c>
      <c r="L87" s="200"/>
      <c r="M87" s="95" t="s">
        <v>35</v>
      </c>
      <c r="N87" s="96" t="s">
        <v>50</v>
      </c>
      <c r="O87" s="96" t="s">
        <v>142</v>
      </c>
      <c r="P87" s="96" t="s">
        <v>143</v>
      </c>
      <c r="Q87" s="96" t="s">
        <v>144</v>
      </c>
      <c r="R87" s="96" t="s">
        <v>145</v>
      </c>
      <c r="S87" s="96" t="s">
        <v>146</v>
      </c>
      <c r="T87" s="97" t="s">
        <v>147</v>
      </c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</row>
    <row r="88" s="2" customFormat="1" ht="22.8" customHeight="1">
      <c r="A88" s="41"/>
      <c r="B88" s="42"/>
      <c r="C88" s="102" t="s">
        <v>148</v>
      </c>
      <c r="D88" s="43"/>
      <c r="E88" s="43"/>
      <c r="F88" s="43"/>
      <c r="G88" s="43"/>
      <c r="H88" s="43"/>
      <c r="I88" s="140"/>
      <c r="J88" s="201">
        <f>BK88</f>
        <v>0</v>
      </c>
      <c r="K88" s="43"/>
      <c r="L88" s="47"/>
      <c r="M88" s="98"/>
      <c r="N88" s="202"/>
      <c r="O88" s="99"/>
      <c r="P88" s="203">
        <f>P89</f>
        <v>0</v>
      </c>
      <c r="Q88" s="99"/>
      <c r="R88" s="203">
        <f>R89</f>
        <v>270.30093101250003</v>
      </c>
      <c r="S88" s="99"/>
      <c r="T88" s="204">
        <f>T89</f>
        <v>74.332200000000014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79</v>
      </c>
      <c r="AU88" s="19" t="s">
        <v>126</v>
      </c>
      <c r="BK88" s="205">
        <f>BK89</f>
        <v>0</v>
      </c>
    </row>
    <row r="89" s="12" customFormat="1" ht="25.92" customHeight="1">
      <c r="A89" s="12"/>
      <c r="B89" s="206"/>
      <c r="C89" s="207"/>
      <c r="D89" s="208" t="s">
        <v>79</v>
      </c>
      <c r="E89" s="209" t="s">
        <v>149</v>
      </c>
      <c r="F89" s="209" t="s">
        <v>150</v>
      </c>
      <c r="G89" s="207"/>
      <c r="H89" s="207"/>
      <c r="I89" s="210"/>
      <c r="J89" s="211">
        <f>BK89</f>
        <v>0</v>
      </c>
      <c r="K89" s="207"/>
      <c r="L89" s="212"/>
      <c r="M89" s="213"/>
      <c r="N89" s="214"/>
      <c r="O89" s="214"/>
      <c r="P89" s="215">
        <f>P90+P279+P287+P297+P317+P357+P369+P392</f>
        <v>0</v>
      </c>
      <c r="Q89" s="214"/>
      <c r="R89" s="215">
        <f>R90+R279+R287+R297+R317+R357+R369+R392</f>
        <v>270.30093101250003</v>
      </c>
      <c r="S89" s="214"/>
      <c r="T89" s="216">
        <f>T90+T279+T287+T297+T317+T357+T369+T392</f>
        <v>74.332200000000014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7" t="s">
        <v>88</v>
      </c>
      <c r="AT89" s="218" t="s">
        <v>79</v>
      </c>
      <c r="AU89" s="218" t="s">
        <v>80</v>
      </c>
      <c r="AY89" s="217" t="s">
        <v>151</v>
      </c>
      <c r="BK89" s="219">
        <f>BK90+BK279+BK287+BK297+BK317+BK357+BK369+BK392</f>
        <v>0</v>
      </c>
    </row>
    <row r="90" s="12" customFormat="1" ht="22.8" customHeight="1">
      <c r="A90" s="12"/>
      <c r="B90" s="206"/>
      <c r="C90" s="207"/>
      <c r="D90" s="208" t="s">
        <v>79</v>
      </c>
      <c r="E90" s="220" t="s">
        <v>88</v>
      </c>
      <c r="F90" s="220" t="s">
        <v>152</v>
      </c>
      <c r="G90" s="207"/>
      <c r="H90" s="207"/>
      <c r="I90" s="210"/>
      <c r="J90" s="221">
        <f>BK90</f>
        <v>0</v>
      </c>
      <c r="K90" s="207"/>
      <c r="L90" s="212"/>
      <c r="M90" s="213"/>
      <c r="N90" s="214"/>
      <c r="O90" s="214"/>
      <c r="P90" s="215">
        <f>SUM(P91:P278)</f>
        <v>0</v>
      </c>
      <c r="Q90" s="214"/>
      <c r="R90" s="215">
        <f>SUM(R91:R278)</f>
        <v>258.13365010000001</v>
      </c>
      <c r="S90" s="214"/>
      <c r="T90" s="216">
        <f>SUM(T91:T278)</f>
        <v>57.465000000000003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7" t="s">
        <v>88</v>
      </c>
      <c r="AT90" s="218" t="s">
        <v>79</v>
      </c>
      <c r="AU90" s="218" t="s">
        <v>88</v>
      </c>
      <c r="AY90" s="217" t="s">
        <v>151</v>
      </c>
      <c r="BK90" s="219">
        <f>SUM(BK91:BK278)</f>
        <v>0</v>
      </c>
    </row>
    <row r="91" s="2" customFormat="1" ht="24" customHeight="1">
      <c r="A91" s="41"/>
      <c r="B91" s="42"/>
      <c r="C91" s="222" t="s">
        <v>88</v>
      </c>
      <c r="D91" s="222" t="s">
        <v>153</v>
      </c>
      <c r="E91" s="223" t="s">
        <v>791</v>
      </c>
      <c r="F91" s="224" t="s">
        <v>792</v>
      </c>
      <c r="G91" s="225" t="s">
        <v>156</v>
      </c>
      <c r="H91" s="226">
        <v>3</v>
      </c>
      <c r="I91" s="227"/>
      <c r="J91" s="228">
        <f>ROUND(I91*H91,2)</f>
        <v>0</v>
      </c>
      <c r="K91" s="224" t="s">
        <v>157</v>
      </c>
      <c r="L91" s="47"/>
      <c r="M91" s="229" t="s">
        <v>35</v>
      </c>
      <c r="N91" s="230" t="s">
        <v>51</v>
      </c>
      <c r="O91" s="87"/>
      <c r="P91" s="231">
        <f>O91*H91</f>
        <v>0</v>
      </c>
      <c r="Q91" s="231">
        <v>0</v>
      </c>
      <c r="R91" s="231">
        <f>Q91*H91</f>
        <v>0</v>
      </c>
      <c r="S91" s="231">
        <v>0.47999999999999998</v>
      </c>
      <c r="T91" s="232">
        <f>S91*H91</f>
        <v>1.44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33" t="s">
        <v>158</v>
      </c>
      <c r="AT91" s="233" t="s">
        <v>153</v>
      </c>
      <c r="AU91" s="233" t="s">
        <v>90</v>
      </c>
      <c r="AY91" s="19" t="s">
        <v>151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88</v>
      </c>
      <c r="BK91" s="234">
        <f>ROUND(I91*H91,2)</f>
        <v>0</v>
      </c>
      <c r="BL91" s="19" t="s">
        <v>158</v>
      </c>
      <c r="BM91" s="233" t="s">
        <v>793</v>
      </c>
    </row>
    <row r="92" s="2" customFormat="1">
      <c r="A92" s="41"/>
      <c r="B92" s="42"/>
      <c r="C92" s="43"/>
      <c r="D92" s="235" t="s">
        <v>160</v>
      </c>
      <c r="E92" s="43"/>
      <c r="F92" s="236" t="s">
        <v>794</v>
      </c>
      <c r="G92" s="43"/>
      <c r="H92" s="43"/>
      <c r="I92" s="140"/>
      <c r="J92" s="43"/>
      <c r="K92" s="43"/>
      <c r="L92" s="47"/>
      <c r="M92" s="237"/>
      <c r="N92" s="238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160</v>
      </c>
      <c r="AU92" s="19" t="s">
        <v>90</v>
      </c>
    </row>
    <row r="93" s="13" customFormat="1">
      <c r="A93" s="13"/>
      <c r="B93" s="239"/>
      <c r="C93" s="240"/>
      <c r="D93" s="235" t="s">
        <v>162</v>
      </c>
      <c r="E93" s="241" t="s">
        <v>35</v>
      </c>
      <c r="F93" s="242" t="s">
        <v>795</v>
      </c>
      <c r="G93" s="240"/>
      <c r="H93" s="243">
        <v>3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162</v>
      </c>
      <c r="AU93" s="249" t="s">
        <v>90</v>
      </c>
      <c r="AV93" s="13" t="s">
        <v>90</v>
      </c>
      <c r="AW93" s="13" t="s">
        <v>41</v>
      </c>
      <c r="AX93" s="13" t="s">
        <v>88</v>
      </c>
      <c r="AY93" s="249" t="s">
        <v>151</v>
      </c>
    </row>
    <row r="94" s="2" customFormat="1" ht="36" customHeight="1">
      <c r="A94" s="41"/>
      <c r="B94" s="42"/>
      <c r="C94" s="222" t="s">
        <v>90</v>
      </c>
      <c r="D94" s="222" t="s">
        <v>153</v>
      </c>
      <c r="E94" s="223" t="s">
        <v>796</v>
      </c>
      <c r="F94" s="224" t="s">
        <v>797</v>
      </c>
      <c r="G94" s="225" t="s">
        <v>156</v>
      </c>
      <c r="H94" s="226">
        <v>24</v>
      </c>
      <c r="I94" s="227"/>
      <c r="J94" s="228">
        <f>ROUND(I94*H94,2)</f>
        <v>0</v>
      </c>
      <c r="K94" s="224" t="s">
        <v>157</v>
      </c>
      <c r="L94" s="47"/>
      <c r="M94" s="229" t="s">
        <v>35</v>
      </c>
      <c r="N94" s="230" t="s">
        <v>51</v>
      </c>
      <c r="O94" s="87"/>
      <c r="P94" s="231">
        <f>O94*H94</f>
        <v>0</v>
      </c>
      <c r="Q94" s="231">
        <v>0</v>
      </c>
      <c r="R94" s="231">
        <f>Q94*H94</f>
        <v>0</v>
      </c>
      <c r="S94" s="231">
        <v>0.26000000000000001</v>
      </c>
      <c r="T94" s="232">
        <f>S94*H94</f>
        <v>6.2400000000000002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33" t="s">
        <v>158</v>
      </c>
      <c r="AT94" s="233" t="s">
        <v>153</v>
      </c>
      <c r="AU94" s="233" t="s">
        <v>90</v>
      </c>
      <c r="AY94" s="19" t="s">
        <v>151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9" t="s">
        <v>88</v>
      </c>
      <c r="BK94" s="234">
        <f>ROUND(I94*H94,2)</f>
        <v>0</v>
      </c>
      <c r="BL94" s="19" t="s">
        <v>158</v>
      </c>
      <c r="BM94" s="233" t="s">
        <v>798</v>
      </c>
    </row>
    <row r="95" s="2" customFormat="1">
      <c r="A95" s="41"/>
      <c r="B95" s="42"/>
      <c r="C95" s="43"/>
      <c r="D95" s="235" t="s">
        <v>160</v>
      </c>
      <c r="E95" s="43"/>
      <c r="F95" s="236" t="s">
        <v>799</v>
      </c>
      <c r="G95" s="43"/>
      <c r="H95" s="43"/>
      <c r="I95" s="140"/>
      <c r="J95" s="43"/>
      <c r="K95" s="43"/>
      <c r="L95" s="47"/>
      <c r="M95" s="237"/>
      <c r="N95" s="238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160</v>
      </c>
      <c r="AU95" s="19" t="s">
        <v>90</v>
      </c>
    </row>
    <row r="96" s="13" customFormat="1">
      <c r="A96" s="13"/>
      <c r="B96" s="239"/>
      <c r="C96" s="240"/>
      <c r="D96" s="235" t="s">
        <v>162</v>
      </c>
      <c r="E96" s="241" t="s">
        <v>35</v>
      </c>
      <c r="F96" s="242" t="s">
        <v>800</v>
      </c>
      <c r="G96" s="240"/>
      <c r="H96" s="243">
        <v>24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162</v>
      </c>
      <c r="AU96" s="249" t="s">
        <v>90</v>
      </c>
      <c r="AV96" s="13" t="s">
        <v>90</v>
      </c>
      <c r="AW96" s="13" t="s">
        <v>41</v>
      </c>
      <c r="AX96" s="13" t="s">
        <v>88</v>
      </c>
      <c r="AY96" s="249" t="s">
        <v>151</v>
      </c>
    </row>
    <row r="97" s="2" customFormat="1" ht="24" customHeight="1">
      <c r="A97" s="41"/>
      <c r="B97" s="42"/>
      <c r="C97" s="222" t="s">
        <v>195</v>
      </c>
      <c r="D97" s="222" t="s">
        <v>153</v>
      </c>
      <c r="E97" s="223" t="s">
        <v>801</v>
      </c>
      <c r="F97" s="224" t="s">
        <v>802</v>
      </c>
      <c r="G97" s="225" t="s">
        <v>156</v>
      </c>
      <c r="H97" s="226">
        <v>57</v>
      </c>
      <c r="I97" s="227"/>
      <c r="J97" s="228">
        <f>ROUND(I97*H97,2)</f>
        <v>0</v>
      </c>
      <c r="K97" s="224" t="s">
        <v>157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0</v>
      </c>
      <c r="R97" s="231">
        <f>Q97*H97</f>
        <v>0</v>
      </c>
      <c r="S97" s="231">
        <v>0.28999999999999998</v>
      </c>
      <c r="T97" s="232">
        <f>S97*H97</f>
        <v>16.529999999999998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158</v>
      </c>
      <c r="AT97" s="233" t="s">
        <v>153</v>
      </c>
      <c r="AU97" s="233" t="s">
        <v>90</v>
      </c>
      <c r="AY97" s="19" t="s">
        <v>151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ROUND(I97*H97,2)</f>
        <v>0</v>
      </c>
      <c r="BL97" s="19" t="s">
        <v>158</v>
      </c>
      <c r="BM97" s="233" t="s">
        <v>803</v>
      </c>
    </row>
    <row r="98" s="2" customFormat="1">
      <c r="A98" s="41"/>
      <c r="B98" s="42"/>
      <c r="C98" s="43"/>
      <c r="D98" s="235" t="s">
        <v>160</v>
      </c>
      <c r="E98" s="43"/>
      <c r="F98" s="236" t="s">
        <v>161</v>
      </c>
      <c r="G98" s="43"/>
      <c r="H98" s="43"/>
      <c r="I98" s="140"/>
      <c r="J98" s="43"/>
      <c r="K98" s="43"/>
      <c r="L98" s="47"/>
      <c r="M98" s="237"/>
      <c r="N98" s="238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160</v>
      </c>
      <c r="AU98" s="19" t="s">
        <v>90</v>
      </c>
    </row>
    <row r="99" s="13" customFormat="1">
      <c r="A99" s="13"/>
      <c r="B99" s="239"/>
      <c r="C99" s="240"/>
      <c r="D99" s="235" t="s">
        <v>162</v>
      </c>
      <c r="E99" s="241" t="s">
        <v>35</v>
      </c>
      <c r="F99" s="242" t="s">
        <v>800</v>
      </c>
      <c r="G99" s="240"/>
      <c r="H99" s="243">
        <v>24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162</v>
      </c>
      <c r="AU99" s="249" t="s">
        <v>90</v>
      </c>
      <c r="AV99" s="13" t="s">
        <v>90</v>
      </c>
      <c r="AW99" s="13" t="s">
        <v>41</v>
      </c>
      <c r="AX99" s="13" t="s">
        <v>80</v>
      </c>
      <c r="AY99" s="249" t="s">
        <v>151</v>
      </c>
    </row>
    <row r="100" s="13" customFormat="1">
      <c r="A100" s="13"/>
      <c r="B100" s="239"/>
      <c r="C100" s="240"/>
      <c r="D100" s="235" t="s">
        <v>162</v>
      </c>
      <c r="E100" s="241" t="s">
        <v>35</v>
      </c>
      <c r="F100" s="242" t="s">
        <v>804</v>
      </c>
      <c r="G100" s="240"/>
      <c r="H100" s="243">
        <v>27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162</v>
      </c>
      <c r="AU100" s="249" t="s">
        <v>90</v>
      </c>
      <c r="AV100" s="13" t="s">
        <v>90</v>
      </c>
      <c r="AW100" s="13" t="s">
        <v>41</v>
      </c>
      <c r="AX100" s="13" t="s">
        <v>80</v>
      </c>
      <c r="AY100" s="249" t="s">
        <v>151</v>
      </c>
    </row>
    <row r="101" s="13" customFormat="1">
      <c r="A101" s="13"/>
      <c r="B101" s="239"/>
      <c r="C101" s="240"/>
      <c r="D101" s="235" t="s">
        <v>162</v>
      </c>
      <c r="E101" s="241" t="s">
        <v>35</v>
      </c>
      <c r="F101" s="242" t="s">
        <v>795</v>
      </c>
      <c r="G101" s="240"/>
      <c r="H101" s="243">
        <v>3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162</v>
      </c>
      <c r="AU101" s="249" t="s">
        <v>90</v>
      </c>
      <c r="AV101" s="13" t="s">
        <v>90</v>
      </c>
      <c r="AW101" s="13" t="s">
        <v>41</v>
      </c>
      <c r="AX101" s="13" t="s">
        <v>80</v>
      </c>
      <c r="AY101" s="249" t="s">
        <v>151</v>
      </c>
    </row>
    <row r="102" s="13" customFormat="1">
      <c r="A102" s="13"/>
      <c r="B102" s="239"/>
      <c r="C102" s="240"/>
      <c r="D102" s="235" t="s">
        <v>162</v>
      </c>
      <c r="E102" s="241" t="s">
        <v>35</v>
      </c>
      <c r="F102" s="242" t="s">
        <v>795</v>
      </c>
      <c r="G102" s="240"/>
      <c r="H102" s="243">
        <v>3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162</v>
      </c>
      <c r="AU102" s="249" t="s">
        <v>90</v>
      </c>
      <c r="AV102" s="13" t="s">
        <v>90</v>
      </c>
      <c r="AW102" s="13" t="s">
        <v>41</v>
      </c>
      <c r="AX102" s="13" t="s">
        <v>80</v>
      </c>
      <c r="AY102" s="249" t="s">
        <v>151</v>
      </c>
    </row>
    <row r="103" s="14" customFormat="1">
      <c r="A103" s="14"/>
      <c r="B103" s="250"/>
      <c r="C103" s="251"/>
      <c r="D103" s="235" t="s">
        <v>162</v>
      </c>
      <c r="E103" s="252" t="s">
        <v>35</v>
      </c>
      <c r="F103" s="253" t="s">
        <v>177</v>
      </c>
      <c r="G103" s="251"/>
      <c r="H103" s="254">
        <v>57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0" t="s">
        <v>162</v>
      </c>
      <c r="AU103" s="260" t="s">
        <v>90</v>
      </c>
      <c r="AV103" s="14" t="s">
        <v>158</v>
      </c>
      <c r="AW103" s="14" t="s">
        <v>41</v>
      </c>
      <c r="AX103" s="14" t="s">
        <v>88</v>
      </c>
      <c r="AY103" s="260" t="s">
        <v>151</v>
      </c>
    </row>
    <row r="104" s="2" customFormat="1" ht="24" customHeight="1">
      <c r="A104" s="41"/>
      <c r="B104" s="42"/>
      <c r="C104" s="222" t="s">
        <v>158</v>
      </c>
      <c r="D104" s="222" t="s">
        <v>153</v>
      </c>
      <c r="E104" s="223" t="s">
        <v>805</v>
      </c>
      <c r="F104" s="224" t="s">
        <v>806</v>
      </c>
      <c r="G104" s="225" t="s">
        <v>156</v>
      </c>
      <c r="H104" s="226">
        <v>27</v>
      </c>
      <c r="I104" s="227"/>
      <c r="J104" s="228">
        <f>ROUND(I104*H104,2)</f>
        <v>0</v>
      </c>
      <c r="K104" s="224" t="s">
        <v>157</v>
      </c>
      <c r="L104" s="47"/>
      <c r="M104" s="229" t="s">
        <v>35</v>
      </c>
      <c r="N104" s="230" t="s">
        <v>51</v>
      </c>
      <c r="O104" s="87"/>
      <c r="P104" s="231">
        <f>O104*H104</f>
        <v>0</v>
      </c>
      <c r="Q104" s="231">
        <v>0</v>
      </c>
      <c r="R104" s="231">
        <f>Q104*H104</f>
        <v>0</v>
      </c>
      <c r="S104" s="231">
        <v>0.23999999999999999</v>
      </c>
      <c r="T104" s="232">
        <f>S104*H104</f>
        <v>6.4799999999999995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33" t="s">
        <v>158</v>
      </c>
      <c r="AT104" s="233" t="s">
        <v>153</v>
      </c>
      <c r="AU104" s="233" t="s">
        <v>90</v>
      </c>
      <c r="AY104" s="19" t="s">
        <v>151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88</v>
      </c>
      <c r="BK104" s="234">
        <f>ROUND(I104*H104,2)</f>
        <v>0</v>
      </c>
      <c r="BL104" s="19" t="s">
        <v>158</v>
      </c>
      <c r="BM104" s="233" t="s">
        <v>807</v>
      </c>
    </row>
    <row r="105" s="2" customFormat="1">
      <c r="A105" s="41"/>
      <c r="B105" s="42"/>
      <c r="C105" s="43"/>
      <c r="D105" s="235" t="s">
        <v>160</v>
      </c>
      <c r="E105" s="43"/>
      <c r="F105" s="236" t="s">
        <v>161</v>
      </c>
      <c r="G105" s="43"/>
      <c r="H105" s="43"/>
      <c r="I105" s="140"/>
      <c r="J105" s="43"/>
      <c r="K105" s="43"/>
      <c r="L105" s="47"/>
      <c r="M105" s="237"/>
      <c r="N105" s="238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160</v>
      </c>
      <c r="AU105" s="19" t="s">
        <v>90</v>
      </c>
    </row>
    <row r="106" s="13" customFormat="1">
      <c r="A106" s="13"/>
      <c r="B106" s="239"/>
      <c r="C106" s="240"/>
      <c r="D106" s="235" t="s">
        <v>162</v>
      </c>
      <c r="E106" s="241" t="s">
        <v>35</v>
      </c>
      <c r="F106" s="242" t="s">
        <v>804</v>
      </c>
      <c r="G106" s="240"/>
      <c r="H106" s="243">
        <v>27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162</v>
      </c>
      <c r="AU106" s="249" t="s">
        <v>90</v>
      </c>
      <c r="AV106" s="13" t="s">
        <v>90</v>
      </c>
      <c r="AW106" s="13" t="s">
        <v>41</v>
      </c>
      <c r="AX106" s="13" t="s">
        <v>88</v>
      </c>
      <c r="AY106" s="249" t="s">
        <v>151</v>
      </c>
    </row>
    <row r="107" s="2" customFormat="1" ht="36" customHeight="1">
      <c r="A107" s="41"/>
      <c r="B107" s="42"/>
      <c r="C107" s="222" t="s">
        <v>210</v>
      </c>
      <c r="D107" s="222" t="s">
        <v>153</v>
      </c>
      <c r="E107" s="223" t="s">
        <v>154</v>
      </c>
      <c r="F107" s="224" t="s">
        <v>155</v>
      </c>
      <c r="G107" s="225" t="s">
        <v>156</v>
      </c>
      <c r="H107" s="226">
        <v>26.25</v>
      </c>
      <c r="I107" s="227"/>
      <c r="J107" s="228">
        <f>ROUND(I107*H107,2)</f>
        <v>0</v>
      </c>
      <c r="K107" s="224" t="s">
        <v>157</v>
      </c>
      <c r="L107" s="47"/>
      <c r="M107" s="229" t="s">
        <v>35</v>
      </c>
      <c r="N107" s="230" t="s">
        <v>51</v>
      </c>
      <c r="O107" s="87"/>
      <c r="P107" s="231">
        <f>O107*H107</f>
        <v>0</v>
      </c>
      <c r="Q107" s="231">
        <v>0</v>
      </c>
      <c r="R107" s="231">
        <f>Q107*H107</f>
        <v>0</v>
      </c>
      <c r="S107" s="231">
        <v>0.57999999999999996</v>
      </c>
      <c r="T107" s="232">
        <f>S107*H107</f>
        <v>15.225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33" t="s">
        <v>158</v>
      </c>
      <c r="AT107" s="233" t="s">
        <v>153</v>
      </c>
      <c r="AU107" s="233" t="s">
        <v>90</v>
      </c>
      <c r="AY107" s="19" t="s">
        <v>151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88</v>
      </c>
      <c r="BK107" s="234">
        <f>ROUND(I107*H107,2)</f>
        <v>0</v>
      </c>
      <c r="BL107" s="19" t="s">
        <v>158</v>
      </c>
      <c r="BM107" s="233" t="s">
        <v>808</v>
      </c>
    </row>
    <row r="108" s="2" customFormat="1">
      <c r="A108" s="41"/>
      <c r="B108" s="42"/>
      <c r="C108" s="43"/>
      <c r="D108" s="235" t="s">
        <v>160</v>
      </c>
      <c r="E108" s="43"/>
      <c r="F108" s="236" t="s">
        <v>161</v>
      </c>
      <c r="G108" s="43"/>
      <c r="H108" s="43"/>
      <c r="I108" s="140"/>
      <c r="J108" s="43"/>
      <c r="K108" s="43"/>
      <c r="L108" s="47"/>
      <c r="M108" s="237"/>
      <c r="N108" s="238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160</v>
      </c>
      <c r="AU108" s="19" t="s">
        <v>90</v>
      </c>
    </row>
    <row r="109" s="13" customFormat="1">
      <c r="A109" s="13"/>
      <c r="B109" s="239"/>
      <c r="C109" s="240"/>
      <c r="D109" s="235" t="s">
        <v>162</v>
      </c>
      <c r="E109" s="241" t="s">
        <v>35</v>
      </c>
      <c r="F109" s="242" t="s">
        <v>809</v>
      </c>
      <c r="G109" s="240"/>
      <c r="H109" s="243">
        <v>17.550000000000001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162</v>
      </c>
      <c r="AU109" s="249" t="s">
        <v>90</v>
      </c>
      <c r="AV109" s="13" t="s">
        <v>90</v>
      </c>
      <c r="AW109" s="13" t="s">
        <v>41</v>
      </c>
      <c r="AX109" s="13" t="s">
        <v>80</v>
      </c>
      <c r="AY109" s="249" t="s">
        <v>151</v>
      </c>
    </row>
    <row r="110" s="13" customFormat="1">
      <c r="A110" s="13"/>
      <c r="B110" s="239"/>
      <c r="C110" s="240"/>
      <c r="D110" s="235" t="s">
        <v>162</v>
      </c>
      <c r="E110" s="241" t="s">
        <v>35</v>
      </c>
      <c r="F110" s="242" t="s">
        <v>810</v>
      </c>
      <c r="G110" s="240"/>
      <c r="H110" s="243">
        <v>8.6999999999999993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162</v>
      </c>
      <c r="AU110" s="249" t="s">
        <v>90</v>
      </c>
      <c r="AV110" s="13" t="s">
        <v>90</v>
      </c>
      <c r="AW110" s="13" t="s">
        <v>41</v>
      </c>
      <c r="AX110" s="13" t="s">
        <v>80</v>
      </c>
      <c r="AY110" s="249" t="s">
        <v>151</v>
      </c>
    </row>
    <row r="111" s="14" customFormat="1">
      <c r="A111" s="14"/>
      <c r="B111" s="250"/>
      <c r="C111" s="251"/>
      <c r="D111" s="235" t="s">
        <v>162</v>
      </c>
      <c r="E111" s="252" t="s">
        <v>35</v>
      </c>
      <c r="F111" s="253" t="s">
        <v>177</v>
      </c>
      <c r="G111" s="251"/>
      <c r="H111" s="254">
        <v>26.25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0" t="s">
        <v>162</v>
      </c>
      <c r="AU111" s="260" t="s">
        <v>90</v>
      </c>
      <c r="AV111" s="14" t="s">
        <v>158</v>
      </c>
      <c r="AW111" s="14" t="s">
        <v>41</v>
      </c>
      <c r="AX111" s="14" t="s">
        <v>88</v>
      </c>
      <c r="AY111" s="260" t="s">
        <v>151</v>
      </c>
    </row>
    <row r="112" s="2" customFormat="1" ht="24" customHeight="1">
      <c r="A112" s="41"/>
      <c r="B112" s="42"/>
      <c r="C112" s="222" t="s">
        <v>224</v>
      </c>
      <c r="D112" s="222" t="s">
        <v>153</v>
      </c>
      <c r="E112" s="223" t="s">
        <v>178</v>
      </c>
      <c r="F112" s="224" t="s">
        <v>179</v>
      </c>
      <c r="G112" s="225" t="s">
        <v>156</v>
      </c>
      <c r="H112" s="226">
        <v>52.5</v>
      </c>
      <c r="I112" s="227"/>
      <c r="J112" s="228">
        <f>ROUND(I112*H112,2)</f>
        <v>0</v>
      </c>
      <c r="K112" s="224" t="s">
        <v>157</v>
      </c>
      <c r="L112" s="47"/>
      <c r="M112" s="229" t="s">
        <v>35</v>
      </c>
      <c r="N112" s="230" t="s">
        <v>51</v>
      </c>
      <c r="O112" s="87"/>
      <c r="P112" s="231">
        <f>O112*H112</f>
        <v>0</v>
      </c>
      <c r="Q112" s="231">
        <v>0</v>
      </c>
      <c r="R112" s="231">
        <f>Q112*H112</f>
        <v>0</v>
      </c>
      <c r="S112" s="231">
        <v>0.22</v>
      </c>
      <c r="T112" s="232">
        <f>S112*H112</f>
        <v>11.550000000000001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33" t="s">
        <v>158</v>
      </c>
      <c r="AT112" s="233" t="s">
        <v>153</v>
      </c>
      <c r="AU112" s="233" t="s">
        <v>90</v>
      </c>
      <c r="AY112" s="19" t="s">
        <v>151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88</v>
      </c>
      <c r="BK112" s="234">
        <f>ROUND(I112*H112,2)</f>
        <v>0</v>
      </c>
      <c r="BL112" s="19" t="s">
        <v>158</v>
      </c>
      <c r="BM112" s="233" t="s">
        <v>811</v>
      </c>
    </row>
    <row r="113" s="2" customFormat="1">
      <c r="A113" s="41"/>
      <c r="B113" s="42"/>
      <c r="C113" s="43"/>
      <c r="D113" s="235" t="s">
        <v>160</v>
      </c>
      <c r="E113" s="43"/>
      <c r="F113" s="236" t="s">
        <v>161</v>
      </c>
      <c r="G113" s="43"/>
      <c r="H113" s="43"/>
      <c r="I113" s="140"/>
      <c r="J113" s="43"/>
      <c r="K113" s="43"/>
      <c r="L113" s="47"/>
      <c r="M113" s="237"/>
      <c r="N113" s="238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160</v>
      </c>
      <c r="AU113" s="19" t="s">
        <v>90</v>
      </c>
    </row>
    <row r="114" s="13" customFormat="1">
      <c r="A114" s="13"/>
      <c r="B114" s="239"/>
      <c r="C114" s="240"/>
      <c r="D114" s="235" t="s">
        <v>162</v>
      </c>
      <c r="E114" s="241" t="s">
        <v>35</v>
      </c>
      <c r="F114" s="242" t="s">
        <v>809</v>
      </c>
      <c r="G114" s="240"/>
      <c r="H114" s="243">
        <v>17.550000000000001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162</v>
      </c>
      <c r="AU114" s="249" t="s">
        <v>90</v>
      </c>
      <c r="AV114" s="13" t="s">
        <v>90</v>
      </c>
      <c r="AW114" s="13" t="s">
        <v>41</v>
      </c>
      <c r="AX114" s="13" t="s">
        <v>80</v>
      </c>
      <c r="AY114" s="249" t="s">
        <v>151</v>
      </c>
    </row>
    <row r="115" s="13" customFormat="1">
      <c r="A115" s="13"/>
      <c r="B115" s="239"/>
      <c r="C115" s="240"/>
      <c r="D115" s="235" t="s">
        <v>162</v>
      </c>
      <c r="E115" s="241" t="s">
        <v>35</v>
      </c>
      <c r="F115" s="242" t="s">
        <v>810</v>
      </c>
      <c r="G115" s="240"/>
      <c r="H115" s="243">
        <v>8.6999999999999993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162</v>
      </c>
      <c r="AU115" s="249" t="s">
        <v>90</v>
      </c>
      <c r="AV115" s="13" t="s">
        <v>90</v>
      </c>
      <c r="AW115" s="13" t="s">
        <v>41</v>
      </c>
      <c r="AX115" s="13" t="s">
        <v>80</v>
      </c>
      <c r="AY115" s="249" t="s">
        <v>151</v>
      </c>
    </row>
    <row r="116" s="14" customFormat="1">
      <c r="A116" s="14"/>
      <c r="B116" s="250"/>
      <c r="C116" s="251"/>
      <c r="D116" s="235" t="s">
        <v>162</v>
      </c>
      <c r="E116" s="252" t="s">
        <v>35</v>
      </c>
      <c r="F116" s="253" t="s">
        <v>177</v>
      </c>
      <c r="G116" s="251"/>
      <c r="H116" s="254">
        <v>26.25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0" t="s">
        <v>162</v>
      </c>
      <c r="AU116" s="260" t="s">
        <v>90</v>
      </c>
      <c r="AV116" s="14" t="s">
        <v>158</v>
      </c>
      <c r="AW116" s="14" t="s">
        <v>41</v>
      </c>
      <c r="AX116" s="14" t="s">
        <v>80</v>
      </c>
      <c r="AY116" s="260" t="s">
        <v>151</v>
      </c>
    </row>
    <row r="117" s="13" customFormat="1">
      <c r="A117" s="13"/>
      <c r="B117" s="239"/>
      <c r="C117" s="240"/>
      <c r="D117" s="235" t="s">
        <v>162</v>
      </c>
      <c r="E117" s="241" t="s">
        <v>35</v>
      </c>
      <c r="F117" s="242" t="s">
        <v>812</v>
      </c>
      <c r="G117" s="240"/>
      <c r="H117" s="243">
        <v>52.5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162</v>
      </c>
      <c r="AU117" s="249" t="s">
        <v>90</v>
      </c>
      <c r="AV117" s="13" t="s">
        <v>90</v>
      </c>
      <c r="AW117" s="13" t="s">
        <v>41</v>
      </c>
      <c r="AX117" s="13" t="s">
        <v>80</v>
      </c>
      <c r="AY117" s="249" t="s">
        <v>151</v>
      </c>
    </row>
    <row r="118" s="14" customFormat="1">
      <c r="A118" s="14"/>
      <c r="B118" s="250"/>
      <c r="C118" s="251"/>
      <c r="D118" s="235" t="s">
        <v>162</v>
      </c>
      <c r="E118" s="252" t="s">
        <v>35</v>
      </c>
      <c r="F118" s="253" t="s">
        <v>177</v>
      </c>
      <c r="G118" s="251"/>
      <c r="H118" s="254">
        <v>52.5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0" t="s">
        <v>162</v>
      </c>
      <c r="AU118" s="260" t="s">
        <v>90</v>
      </c>
      <c r="AV118" s="14" t="s">
        <v>158</v>
      </c>
      <c r="AW118" s="14" t="s">
        <v>41</v>
      </c>
      <c r="AX118" s="14" t="s">
        <v>88</v>
      </c>
      <c r="AY118" s="260" t="s">
        <v>151</v>
      </c>
    </row>
    <row r="119" s="2" customFormat="1" ht="48" customHeight="1">
      <c r="A119" s="41"/>
      <c r="B119" s="42"/>
      <c r="C119" s="222" t="s">
        <v>230</v>
      </c>
      <c r="D119" s="222" t="s">
        <v>153</v>
      </c>
      <c r="E119" s="223" t="s">
        <v>211</v>
      </c>
      <c r="F119" s="224" t="s">
        <v>212</v>
      </c>
      <c r="G119" s="225" t="s">
        <v>213</v>
      </c>
      <c r="H119" s="226">
        <v>27</v>
      </c>
      <c r="I119" s="227"/>
      <c r="J119" s="228">
        <f>ROUND(I119*H119,2)</f>
        <v>0</v>
      </c>
      <c r="K119" s="224" t="s">
        <v>157</v>
      </c>
      <c r="L119" s="47"/>
      <c r="M119" s="229" t="s">
        <v>35</v>
      </c>
      <c r="N119" s="230" t="s">
        <v>51</v>
      </c>
      <c r="O119" s="87"/>
      <c r="P119" s="231">
        <f>O119*H119</f>
        <v>0</v>
      </c>
      <c r="Q119" s="231">
        <v>0.0086767000000000007</v>
      </c>
      <c r="R119" s="231">
        <f>Q119*H119</f>
        <v>0.23427090000000003</v>
      </c>
      <c r="S119" s="231">
        <v>0</v>
      </c>
      <c r="T119" s="232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33" t="s">
        <v>158</v>
      </c>
      <c r="AT119" s="233" t="s">
        <v>153</v>
      </c>
      <c r="AU119" s="233" t="s">
        <v>90</v>
      </c>
      <c r="AY119" s="19" t="s">
        <v>151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9" t="s">
        <v>88</v>
      </c>
      <c r="BK119" s="234">
        <f>ROUND(I119*H119,2)</f>
        <v>0</v>
      </c>
      <c r="BL119" s="19" t="s">
        <v>158</v>
      </c>
      <c r="BM119" s="233" t="s">
        <v>813</v>
      </c>
    </row>
    <row r="120" s="2" customFormat="1">
      <c r="A120" s="41"/>
      <c r="B120" s="42"/>
      <c r="C120" s="43"/>
      <c r="D120" s="235" t="s">
        <v>160</v>
      </c>
      <c r="E120" s="43"/>
      <c r="F120" s="236" t="s">
        <v>215</v>
      </c>
      <c r="G120" s="43"/>
      <c r="H120" s="43"/>
      <c r="I120" s="140"/>
      <c r="J120" s="43"/>
      <c r="K120" s="43"/>
      <c r="L120" s="47"/>
      <c r="M120" s="237"/>
      <c r="N120" s="238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160</v>
      </c>
      <c r="AU120" s="19" t="s">
        <v>90</v>
      </c>
    </row>
    <row r="121" s="15" customFormat="1">
      <c r="A121" s="15"/>
      <c r="B121" s="261"/>
      <c r="C121" s="262"/>
      <c r="D121" s="235" t="s">
        <v>162</v>
      </c>
      <c r="E121" s="263" t="s">
        <v>35</v>
      </c>
      <c r="F121" s="264" t="s">
        <v>814</v>
      </c>
      <c r="G121" s="262"/>
      <c r="H121" s="263" t="s">
        <v>35</v>
      </c>
      <c r="I121" s="265"/>
      <c r="J121" s="262"/>
      <c r="K121" s="262"/>
      <c r="L121" s="266"/>
      <c r="M121" s="267"/>
      <c r="N121" s="268"/>
      <c r="O121" s="268"/>
      <c r="P121" s="268"/>
      <c r="Q121" s="268"/>
      <c r="R121" s="268"/>
      <c r="S121" s="268"/>
      <c r="T121" s="26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0" t="s">
        <v>162</v>
      </c>
      <c r="AU121" s="270" t="s">
        <v>90</v>
      </c>
      <c r="AV121" s="15" t="s">
        <v>88</v>
      </c>
      <c r="AW121" s="15" t="s">
        <v>41</v>
      </c>
      <c r="AX121" s="15" t="s">
        <v>80</v>
      </c>
      <c r="AY121" s="270" t="s">
        <v>151</v>
      </c>
    </row>
    <row r="122" s="13" customFormat="1">
      <c r="A122" s="13"/>
      <c r="B122" s="239"/>
      <c r="C122" s="240"/>
      <c r="D122" s="235" t="s">
        <v>162</v>
      </c>
      <c r="E122" s="241" t="s">
        <v>35</v>
      </c>
      <c r="F122" s="242" t="s">
        <v>243</v>
      </c>
      <c r="G122" s="240"/>
      <c r="H122" s="243">
        <v>9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162</v>
      </c>
      <c r="AU122" s="249" t="s">
        <v>90</v>
      </c>
      <c r="AV122" s="13" t="s">
        <v>90</v>
      </c>
      <c r="AW122" s="13" t="s">
        <v>41</v>
      </c>
      <c r="AX122" s="13" t="s">
        <v>80</v>
      </c>
      <c r="AY122" s="249" t="s">
        <v>151</v>
      </c>
    </row>
    <row r="123" s="15" customFormat="1">
      <c r="A123" s="15"/>
      <c r="B123" s="261"/>
      <c r="C123" s="262"/>
      <c r="D123" s="235" t="s">
        <v>162</v>
      </c>
      <c r="E123" s="263" t="s">
        <v>35</v>
      </c>
      <c r="F123" s="264" t="s">
        <v>221</v>
      </c>
      <c r="G123" s="262"/>
      <c r="H123" s="263" t="s">
        <v>35</v>
      </c>
      <c r="I123" s="265"/>
      <c r="J123" s="262"/>
      <c r="K123" s="262"/>
      <c r="L123" s="266"/>
      <c r="M123" s="267"/>
      <c r="N123" s="268"/>
      <c r="O123" s="268"/>
      <c r="P123" s="268"/>
      <c r="Q123" s="268"/>
      <c r="R123" s="268"/>
      <c r="S123" s="268"/>
      <c r="T123" s="269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0" t="s">
        <v>162</v>
      </c>
      <c r="AU123" s="270" t="s">
        <v>90</v>
      </c>
      <c r="AV123" s="15" t="s">
        <v>88</v>
      </c>
      <c r="AW123" s="15" t="s">
        <v>41</v>
      </c>
      <c r="AX123" s="15" t="s">
        <v>80</v>
      </c>
      <c r="AY123" s="270" t="s">
        <v>151</v>
      </c>
    </row>
    <row r="124" s="13" customFormat="1">
      <c r="A124" s="13"/>
      <c r="B124" s="239"/>
      <c r="C124" s="240"/>
      <c r="D124" s="235" t="s">
        <v>162</v>
      </c>
      <c r="E124" s="241" t="s">
        <v>35</v>
      </c>
      <c r="F124" s="242" t="s">
        <v>243</v>
      </c>
      <c r="G124" s="240"/>
      <c r="H124" s="243">
        <v>9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162</v>
      </c>
      <c r="AU124" s="249" t="s">
        <v>90</v>
      </c>
      <c r="AV124" s="13" t="s">
        <v>90</v>
      </c>
      <c r="AW124" s="13" t="s">
        <v>41</v>
      </c>
      <c r="AX124" s="13" t="s">
        <v>80</v>
      </c>
      <c r="AY124" s="249" t="s">
        <v>151</v>
      </c>
    </row>
    <row r="125" s="15" customFormat="1">
      <c r="A125" s="15"/>
      <c r="B125" s="261"/>
      <c r="C125" s="262"/>
      <c r="D125" s="235" t="s">
        <v>162</v>
      </c>
      <c r="E125" s="263" t="s">
        <v>35</v>
      </c>
      <c r="F125" s="264" t="s">
        <v>815</v>
      </c>
      <c r="G125" s="262"/>
      <c r="H125" s="263" t="s">
        <v>35</v>
      </c>
      <c r="I125" s="265"/>
      <c r="J125" s="262"/>
      <c r="K125" s="262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162</v>
      </c>
      <c r="AU125" s="270" t="s">
        <v>90</v>
      </c>
      <c r="AV125" s="15" t="s">
        <v>88</v>
      </c>
      <c r="AW125" s="15" t="s">
        <v>41</v>
      </c>
      <c r="AX125" s="15" t="s">
        <v>80</v>
      </c>
      <c r="AY125" s="270" t="s">
        <v>151</v>
      </c>
    </row>
    <row r="126" s="13" customFormat="1">
      <c r="A126" s="13"/>
      <c r="B126" s="239"/>
      <c r="C126" s="240"/>
      <c r="D126" s="235" t="s">
        <v>162</v>
      </c>
      <c r="E126" s="241" t="s">
        <v>35</v>
      </c>
      <c r="F126" s="242" t="s">
        <v>243</v>
      </c>
      <c r="G126" s="240"/>
      <c r="H126" s="243">
        <v>9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162</v>
      </c>
      <c r="AU126" s="249" t="s">
        <v>90</v>
      </c>
      <c r="AV126" s="13" t="s">
        <v>90</v>
      </c>
      <c r="AW126" s="13" t="s">
        <v>41</v>
      </c>
      <c r="AX126" s="13" t="s">
        <v>80</v>
      </c>
      <c r="AY126" s="249" t="s">
        <v>151</v>
      </c>
    </row>
    <row r="127" s="14" customFormat="1">
      <c r="A127" s="14"/>
      <c r="B127" s="250"/>
      <c r="C127" s="251"/>
      <c r="D127" s="235" t="s">
        <v>162</v>
      </c>
      <c r="E127" s="252" t="s">
        <v>35</v>
      </c>
      <c r="F127" s="253" t="s">
        <v>177</v>
      </c>
      <c r="G127" s="251"/>
      <c r="H127" s="254">
        <v>27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162</v>
      </c>
      <c r="AU127" s="260" t="s">
        <v>90</v>
      </c>
      <c r="AV127" s="14" t="s">
        <v>158</v>
      </c>
      <c r="AW127" s="14" t="s">
        <v>41</v>
      </c>
      <c r="AX127" s="14" t="s">
        <v>88</v>
      </c>
      <c r="AY127" s="260" t="s">
        <v>151</v>
      </c>
    </row>
    <row r="128" s="2" customFormat="1" ht="24" customHeight="1">
      <c r="A128" s="41"/>
      <c r="B128" s="42"/>
      <c r="C128" s="222" t="s">
        <v>107</v>
      </c>
      <c r="D128" s="222" t="s">
        <v>153</v>
      </c>
      <c r="E128" s="223" t="s">
        <v>816</v>
      </c>
      <c r="F128" s="224" t="s">
        <v>817</v>
      </c>
      <c r="G128" s="225" t="s">
        <v>555</v>
      </c>
      <c r="H128" s="226">
        <v>60</v>
      </c>
      <c r="I128" s="227"/>
      <c r="J128" s="228">
        <f>ROUND(I128*H128,2)</f>
        <v>0</v>
      </c>
      <c r="K128" s="224" t="s">
        <v>157</v>
      </c>
      <c r="L128" s="47"/>
      <c r="M128" s="229" t="s">
        <v>35</v>
      </c>
      <c r="N128" s="230" t="s">
        <v>51</v>
      </c>
      <c r="O128" s="87"/>
      <c r="P128" s="231">
        <f>O128*H128</f>
        <v>0</v>
      </c>
      <c r="Q128" s="231">
        <v>0.00064999999999999997</v>
      </c>
      <c r="R128" s="231">
        <f>Q128*H128</f>
        <v>0.039</v>
      </c>
      <c r="S128" s="231">
        <v>0</v>
      </c>
      <c r="T128" s="232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33" t="s">
        <v>158</v>
      </c>
      <c r="AT128" s="233" t="s">
        <v>153</v>
      </c>
      <c r="AU128" s="233" t="s">
        <v>90</v>
      </c>
      <c r="AY128" s="19" t="s">
        <v>151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9" t="s">
        <v>88</v>
      </c>
      <c r="BK128" s="234">
        <f>ROUND(I128*H128,2)</f>
        <v>0</v>
      </c>
      <c r="BL128" s="19" t="s">
        <v>158</v>
      </c>
      <c r="BM128" s="233" t="s">
        <v>818</v>
      </c>
    </row>
    <row r="129" s="2" customFormat="1">
      <c r="A129" s="41"/>
      <c r="B129" s="42"/>
      <c r="C129" s="43"/>
      <c r="D129" s="235" t="s">
        <v>160</v>
      </c>
      <c r="E129" s="43"/>
      <c r="F129" s="236" t="s">
        <v>234</v>
      </c>
      <c r="G129" s="43"/>
      <c r="H129" s="43"/>
      <c r="I129" s="140"/>
      <c r="J129" s="43"/>
      <c r="K129" s="43"/>
      <c r="L129" s="47"/>
      <c r="M129" s="237"/>
      <c r="N129" s="238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160</v>
      </c>
      <c r="AU129" s="19" t="s">
        <v>90</v>
      </c>
    </row>
    <row r="130" s="13" customFormat="1">
      <c r="A130" s="13"/>
      <c r="B130" s="239"/>
      <c r="C130" s="240"/>
      <c r="D130" s="235" t="s">
        <v>162</v>
      </c>
      <c r="E130" s="241" t="s">
        <v>35</v>
      </c>
      <c r="F130" s="242" t="s">
        <v>819</v>
      </c>
      <c r="G130" s="240"/>
      <c r="H130" s="243">
        <v>60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162</v>
      </c>
      <c r="AU130" s="249" t="s">
        <v>90</v>
      </c>
      <c r="AV130" s="13" t="s">
        <v>90</v>
      </c>
      <c r="AW130" s="13" t="s">
        <v>41</v>
      </c>
      <c r="AX130" s="13" t="s">
        <v>88</v>
      </c>
      <c r="AY130" s="249" t="s">
        <v>151</v>
      </c>
    </row>
    <row r="131" s="2" customFormat="1" ht="24" customHeight="1">
      <c r="A131" s="41"/>
      <c r="B131" s="42"/>
      <c r="C131" s="222" t="s">
        <v>243</v>
      </c>
      <c r="D131" s="222" t="s">
        <v>153</v>
      </c>
      <c r="E131" s="223" t="s">
        <v>820</v>
      </c>
      <c r="F131" s="224" t="s">
        <v>821</v>
      </c>
      <c r="G131" s="225" t="s">
        <v>555</v>
      </c>
      <c r="H131" s="226">
        <v>60</v>
      </c>
      <c r="I131" s="227"/>
      <c r="J131" s="228">
        <f>ROUND(I131*H131,2)</f>
        <v>0</v>
      </c>
      <c r="K131" s="224" t="s">
        <v>157</v>
      </c>
      <c r="L131" s="47"/>
      <c r="M131" s="229" t="s">
        <v>35</v>
      </c>
      <c r="N131" s="230" t="s">
        <v>51</v>
      </c>
      <c r="O131" s="87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33" t="s">
        <v>158</v>
      </c>
      <c r="AT131" s="233" t="s">
        <v>153</v>
      </c>
      <c r="AU131" s="233" t="s">
        <v>90</v>
      </c>
      <c r="AY131" s="19" t="s">
        <v>151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88</v>
      </c>
      <c r="BK131" s="234">
        <f>ROUND(I131*H131,2)</f>
        <v>0</v>
      </c>
      <c r="BL131" s="19" t="s">
        <v>158</v>
      </c>
      <c r="BM131" s="233" t="s">
        <v>822</v>
      </c>
    </row>
    <row r="132" s="2" customFormat="1">
      <c r="A132" s="41"/>
      <c r="B132" s="42"/>
      <c r="C132" s="43"/>
      <c r="D132" s="235" t="s">
        <v>160</v>
      </c>
      <c r="E132" s="43"/>
      <c r="F132" s="236" t="s">
        <v>234</v>
      </c>
      <c r="G132" s="43"/>
      <c r="H132" s="43"/>
      <c r="I132" s="140"/>
      <c r="J132" s="43"/>
      <c r="K132" s="43"/>
      <c r="L132" s="47"/>
      <c r="M132" s="237"/>
      <c r="N132" s="238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160</v>
      </c>
      <c r="AU132" s="19" t="s">
        <v>90</v>
      </c>
    </row>
    <row r="133" s="13" customFormat="1">
      <c r="A133" s="13"/>
      <c r="B133" s="239"/>
      <c r="C133" s="240"/>
      <c r="D133" s="235" t="s">
        <v>162</v>
      </c>
      <c r="E133" s="241" t="s">
        <v>35</v>
      </c>
      <c r="F133" s="242" t="s">
        <v>819</v>
      </c>
      <c r="G133" s="240"/>
      <c r="H133" s="243">
        <v>60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162</v>
      </c>
      <c r="AU133" s="249" t="s">
        <v>90</v>
      </c>
      <c r="AV133" s="13" t="s">
        <v>90</v>
      </c>
      <c r="AW133" s="13" t="s">
        <v>41</v>
      </c>
      <c r="AX133" s="13" t="s">
        <v>88</v>
      </c>
      <c r="AY133" s="249" t="s">
        <v>151</v>
      </c>
    </row>
    <row r="134" s="2" customFormat="1" ht="24" customHeight="1">
      <c r="A134" s="41"/>
      <c r="B134" s="42"/>
      <c r="C134" s="222" t="s">
        <v>248</v>
      </c>
      <c r="D134" s="222" t="s">
        <v>153</v>
      </c>
      <c r="E134" s="223" t="s">
        <v>231</v>
      </c>
      <c r="F134" s="224" t="s">
        <v>232</v>
      </c>
      <c r="G134" s="225" t="s">
        <v>213</v>
      </c>
      <c r="H134" s="226">
        <v>280</v>
      </c>
      <c r="I134" s="227"/>
      <c r="J134" s="228">
        <f>ROUND(I134*H134,2)</f>
        <v>0</v>
      </c>
      <c r="K134" s="224" t="s">
        <v>157</v>
      </c>
      <c r="L134" s="47"/>
      <c r="M134" s="229" t="s">
        <v>35</v>
      </c>
      <c r="N134" s="230" t="s">
        <v>51</v>
      </c>
      <c r="O134" s="87"/>
      <c r="P134" s="231">
        <f>O134*H134</f>
        <v>0</v>
      </c>
      <c r="Q134" s="231">
        <v>0.00015323999999999999</v>
      </c>
      <c r="R134" s="231">
        <f>Q134*H134</f>
        <v>0.0429072</v>
      </c>
      <c r="S134" s="231">
        <v>0</v>
      </c>
      <c r="T134" s="232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33" t="s">
        <v>158</v>
      </c>
      <c r="AT134" s="233" t="s">
        <v>153</v>
      </c>
      <c r="AU134" s="233" t="s">
        <v>90</v>
      </c>
      <c r="AY134" s="19" t="s">
        <v>151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9" t="s">
        <v>88</v>
      </c>
      <c r="BK134" s="234">
        <f>ROUND(I134*H134,2)</f>
        <v>0</v>
      </c>
      <c r="BL134" s="19" t="s">
        <v>158</v>
      </c>
      <c r="BM134" s="233" t="s">
        <v>823</v>
      </c>
    </row>
    <row r="135" s="2" customFormat="1">
      <c r="A135" s="41"/>
      <c r="B135" s="42"/>
      <c r="C135" s="43"/>
      <c r="D135" s="235" t="s">
        <v>160</v>
      </c>
      <c r="E135" s="43"/>
      <c r="F135" s="236" t="s">
        <v>234</v>
      </c>
      <c r="G135" s="43"/>
      <c r="H135" s="43"/>
      <c r="I135" s="140"/>
      <c r="J135" s="43"/>
      <c r="K135" s="43"/>
      <c r="L135" s="47"/>
      <c r="M135" s="237"/>
      <c r="N135" s="238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160</v>
      </c>
      <c r="AU135" s="19" t="s">
        <v>90</v>
      </c>
    </row>
    <row r="136" s="13" customFormat="1">
      <c r="A136" s="13"/>
      <c r="B136" s="239"/>
      <c r="C136" s="240"/>
      <c r="D136" s="235" t="s">
        <v>162</v>
      </c>
      <c r="E136" s="241" t="s">
        <v>35</v>
      </c>
      <c r="F136" s="242" t="s">
        <v>824</v>
      </c>
      <c r="G136" s="240"/>
      <c r="H136" s="243">
        <v>280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162</v>
      </c>
      <c r="AU136" s="249" t="s">
        <v>90</v>
      </c>
      <c r="AV136" s="13" t="s">
        <v>90</v>
      </c>
      <c r="AW136" s="13" t="s">
        <v>41</v>
      </c>
      <c r="AX136" s="13" t="s">
        <v>88</v>
      </c>
      <c r="AY136" s="249" t="s">
        <v>151</v>
      </c>
    </row>
    <row r="137" s="2" customFormat="1" ht="24" customHeight="1">
      <c r="A137" s="41"/>
      <c r="B137" s="42"/>
      <c r="C137" s="222" t="s">
        <v>252</v>
      </c>
      <c r="D137" s="222" t="s">
        <v>153</v>
      </c>
      <c r="E137" s="223" t="s">
        <v>240</v>
      </c>
      <c r="F137" s="224" t="s">
        <v>241</v>
      </c>
      <c r="G137" s="225" t="s">
        <v>213</v>
      </c>
      <c r="H137" s="226">
        <v>280</v>
      </c>
      <c r="I137" s="227"/>
      <c r="J137" s="228">
        <f>ROUND(I137*H137,2)</f>
        <v>0</v>
      </c>
      <c r="K137" s="224" t="s">
        <v>157</v>
      </c>
      <c r="L137" s="47"/>
      <c r="M137" s="229" t="s">
        <v>35</v>
      </c>
      <c r="N137" s="230" t="s">
        <v>51</v>
      </c>
      <c r="O137" s="87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33" t="s">
        <v>158</v>
      </c>
      <c r="AT137" s="233" t="s">
        <v>153</v>
      </c>
      <c r="AU137" s="233" t="s">
        <v>90</v>
      </c>
      <c r="AY137" s="19" t="s">
        <v>151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88</v>
      </c>
      <c r="BK137" s="234">
        <f>ROUND(I137*H137,2)</f>
        <v>0</v>
      </c>
      <c r="BL137" s="19" t="s">
        <v>158</v>
      </c>
      <c r="BM137" s="233" t="s">
        <v>825</v>
      </c>
    </row>
    <row r="138" s="2" customFormat="1">
      <c r="A138" s="41"/>
      <c r="B138" s="42"/>
      <c r="C138" s="43"/>
      <c r="D138" s="235" t="s">
        <v>160</v>
      </c>
      <c r="E138" s="43"/>
      <c r="F138" s="236" t="s">
        <v>234</v>
      </c>
      <c r="G138" s="43"/>
      <c r="H138" s="43"/>
      <c r="I138" s="140"/>
      <c r="J138" s="43"/>
      <c r="K138" s="43"/>
      <c r="L138" s="47"/>
      <c r="M138" s="237"/>
      <c r="N138" s="238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160</v>
      </c>
      <c r="AU138" s="19" t="s">
        <v>90</v>
      </c>
    </row>
    <row r="139" s="13" customFormat="1">
      <c r="A139" s="13"/>
      <c r="B139" s="239"/>
      <c r="C139" s="240"/>
      <c r="D139" s="235" t="s">
        <v>162</v>
      </c>
      <c r="E139" s="241" t="s">
        <v>35</v>
      </c>
      <c r="F139" s="242" t="s">
        <v>824</v>
      </c>
      <c r="G139" s="240"/>
      <c r="H139" s="243">
        <v>280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162</v>
      </c>
      <c r="AU139" s="249" t="s">
        <v>90</v>
      </c>
      <c r="AV139" s="13" t="s">
        <v>90</v>
      </c>
      <c r="AW139" s="13" t="s">
        <v>41</v>
      </c>
      <c r="AX139" s="13" t="s">
        <v>88</v>
      </c>
      <c r="AY139" s="249" t="s">
        <v>151</v>
      </c>
    </row>
    <row r="140" s="2" customFormat="1" ht="16.5" customHeight="1">
      <c r="A140" s="41"/>
      <c r="B140" s="42"/>
      <c r="C140" s="222" t="s">
        <v>259</v>
      </c>
      <c r="D140" s="222" t="s">
        <v>153</v>
      </c>
      <c r="E140" s="223" t="s">
        <v>244</v>
      </c>
      <c r="F140" s="224" t="s">
        <v>245</v>
      </c>
      <c r="G140" s="225" t="s">
        <v>213</v>
      </c>
      <c r="H140" s="226">
        <v>3</v>
      </c>
      <c r="I140" s="227"/>
      <c r="J140" s="228">
        <f>ROUND(I140*H140,2)</f>
        <v>0</v>
      </c>
      <c r="K140" s="224" t="s">
        <v>157</v>
      </c>
      <c r="L140" s="47"/>
      <c r="M140" s="229" t="s">
        <v>35</v>
      </c>
      <c r="N140" s="230" t="s">
        <v>51</v>
      </c>
      <c r="O140" s="87"/>
      <c r="P140" s="231">
        <f>O140*H140</f>
        <v>0</v>
      </c>
      <c r="Q140" s="231">
        <v>0.011823999999999999</v>
      </c>
      <c r="R140" s="231">
        <f>Q140*H140</f>
        <v>0.035471999999999997</v>
      </c>
      <c r="S140" s="231">
        <v>0</v>
      </c>
      <c r="T140" s="232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33" t="s">
        <v>158</v>
      </c>
      <c r="AT140" s="233" t="s">
        <v>153</v>
      </c>
      <c r="AU140" s="233" t="s">
        <v>90</v>
      </c>
      <c r="AY140" s="19" t="s">
        <v>151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9" t="s">
        <v>88</v>
      </c>
      <c r="BK140" s="234">
        <f>ROUND(I140*H140,2)</f>
        <v>0</v>
      </c>
      <c r="BL140" s="19" t="s">
        <v>158</v>
      </c>
      <c r="BM140" s="233" t="s">
        <v>826</v>
      </c>
    </row>
    <row r="141" s="2" customFormat="1">
      <c r="A141" s="41"/>
      <c r="B141" s="42"/>
      <c r="C141" s="43"/>
      <c r="D141" s="235" t="s">
        <v>160</v>
      </c>
      <c r="E141" s="43"/>
      <c r="F141" s="236" t="s">
        <v>234</v>
      </c>
      <c r="G141" s="43"/>
      <c r="H141" s="43"/>
      <c r="I141" s="140"/>
      <c r="J141" s="43"/>
      <c r="K141" s="43"/>
      <c r="L141" s="47"/>
      <c r="M141" s="237"/>
      <c r="N141" s="238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160</v>
      </c>
      <c r="AU141" s="19" t="s">
        <v>90</v>
      </c>
    </row>
    <row r="142" s="13" customFormat="1">
      <c r="A142" s="13"/>
      <c r="B142" s="239"/>
      <c r="C142" s="240"/>
      <c r="D142" s="235" t="s">
        <v>162</v>
      </c>
      <c r="E142" s="241" t="s">
        <v>35</v>
      </c>
      <c r="F142" s="242" t="s">
        <v>195</v>
      </c>
      <c r="G142" s="240"/>
      <c r="H142" s="243">
        <v>3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162</v>
      </c>
      <c r="AU142" s="249" t="s">
        <v>90</v>
      </c>
      <c r="AV142" s="13" t="s">
        <v>90</v>
      </c>
      <c r="AW142" s="13" t="s">
        <v>41</v>
      </c>
      <c r="AX142" s="13" t="s">
        <v>88</v>
      </c>
      <c r="AY142" s="249" t="s">
        <v>151</v>
      </c>
    </row>
    <row r="143" s="2" customFormat="1" ht="16.5" customHeight="1">
      <c r="A143" s="41"/>
      <c r="B143" s="42"/>
      <c r="C143" s="222" t="s">
        <v>274</v>
      </c>
      <c r="D143" s="222" t="s">
        <v>153</v>
      </c>
      <c r="E143" s="223" t="s">
        <v>249</v>
      </c>
      <c r="F143" s="224" t="s">
        <v>250</v>
      </c>
      <c r="G143" s="225" t="s">
        <v>213</v>
      </c>
      <c r="H143" s="226">
        <v>3</v>
      </c>
      <c r="I143" s="227"/>
      <c r="J143" s="228">
        <f>ROUND(I143*H143,2)</f>
        <v>0</v>
      </c>
      <c r="K143" s="224" t="s">
        <v>157</v>
      </c>
      <c r="L143" s="47"/>
      <c r="M143" s="229" t="s">
        <v>35</v>
      </c>
      <c r="N143" s="230" t="s">
        <v>51</v>
      </c>
      <c r="O143" s="87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33" t="s">
        <v>158</v>
      </c>
      <c r="AT143" s="233" t="s">
        <v>153</v>
      </c>
      <c r="AU143" s="233" t="s">
        <v>90</v>
      </c>
      <c r="AY143" s="19" t="s">
        <v>151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9" t="s">
        <v>88</v>
      </c>
      <c r="BK143" s="234">
        <f>ROUND(I143*H143,2)</f>
        <v>0</v>
      </c>
      <c r="BL143" s="19" t="s">
        <v>158</v>
      </c>
      <c r="BM143" s="233" t="s">
        <v>827</v>
      </c>
    </row>
    <row r="144" s="2" customFormat="1">
      <c r="A144" s="41"/>
      <c r="B144" s="42"/>
      <c r="C144" s="43"/>
      <c r="D144" s="235" t="s">
        <v>160</v>
      </c>
      <c r="E144" s="43"/>
      <c r="F144" s="236" t="s">
        <v>234</v>
      </c>
      <c r="G144" s="43"/>
      <c r="H144" s="43"/>
      <c r="I144" s="140"/>
      <c r="J144" s="43"/>
      <c r="K144" s="43"/>
      <c r="L144" s="47"/>
      <c r="M144" s="237"/>
      <c r="N144" s="238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160</v>
      </c>
      <c r="AU144" s="19" t="s">
        <v>90</v>
      </c>
    </row>
    <row r="145" s="13" customFormat="1">
      <c r="A145" s="13"/>
      <c r="B145" s="239"/>
      <c r="C145" s="240"/>
      <c r="D145" s="235" t="s">
        <v>162</v>
      </c>
      <c r="E145" s="241" t="s">
        <v>35</v>
      </c>
      <c r="F145" s="242" t="s">
        <v>195</v>
      </c>
      <c r="G145" s="240"/>
      <c r="H145" s="243">
        <v>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162</v>
      </c>
      <c r="AU145" s="249" t="s">
        <v>90</v>
      </c>
      <c r="AV145" s="13" t="s">
        <v>90</v>
      </c>
      <c r="AW145" s="13" t="s">
        <v>41</v>
      </c>
      <c r="AX145" s="13" t="s">
        <v>88</v>
      </c>
      <c r="AY145" s="249" t="s">
        <v>151</v>
      </c>
    </row>
    <row r="146" s="2" customFormat="1" ht="24" customHeight="1">
      <c r="A146" s="41"/>
      <c r="B146" s="42"/>
      <c r="C146" s="222" t="s">
        <v>320</v>
      </c>
      <c r="D146" s="222" t="s">
        <v>153</v>
      </c>
      <c r="E146" s="223" t="s">
        <v>253</v>
      </c>
      <c r="F146" s="224" t="s">
        <v>254</v>
      </c>
      <c r="G146" s="225" t="s">
        <v>255</v>
      </c>
      <c r="H146" s="226">
        <v>16.875</v>
      </c>
      <c r="I146" s="227"/>
      <c r="J146" s="228">
        <f>ROUND(I146*H146,2)</f>
        <v>0</v>
      </c>
      <c r="K146" s="224" t="s">
        <v>157</v>
      </c>
      <c r="L146" s="47"/>
      <c r="M146" s="229" t="s">
        <v>35</v>
      </c>
      <c r="N146" s="230" t="s">
        <v>51</v>
      </c>
      <c r="O146" s="87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33" t="s">
        <v>158</v>
      </c>
      <c r="AT146" s="233" t="s">
        <v>153</v>
      </c>
      <c r="AU146" s="233" t="s">
        <v>90</v>
      </c>
      <c r="AY146" s="19" t="s">
        <v>151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9" t="s">
        <v>88</v>
      </c>
      <c r="BK146" s="234">
        <f>ROUND(I146*H146,2)</f>
        <v>0</v>
      </c>
      <c r="BL146" s="19" t="s">
        <v>158</v>
      </c>
      <c r="BM146" s="233" t="s">
        <v>828</v>
      </c>
    </row>
    <row r="147" s="2" customFormat="1">
      <c r="A147" s="41"/>
      <c r="B147" s="42"/>
      <c r="C147" s="43"/>
      <c r="D147" s="235" t="s">
        <v>160</v>
      </c>
      <c r="E147" s="43"/>
      <c r="F147" s="236" t="s">
        <v>257</v>
      </c>
      <c r="G147" s="43"/>
      <c r="H147" s="43"/>
      <c r="I147" s="140"/>
      <c r="J147" s="43"/>
      <c r="K147" s="43"/>
      <c r="L147" s="47"/>
      <c r="M147" s="237"/>
      <c r="N147" s="238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19" t="s">
        <v>160</v>
      </c>
      <c r="AU147" s="19" t="s">
        <v>90</v>
      </c>
    </row>
    <row r="148" s="13" customFormat="1">
      <c r="A148" s="13"/>
      <c r="B148" s="239"/>
      <c r="C148" s="240"/>
      <c r="D148" s="235" t="s">
        <v>162</v>
      </c>
      <c r="E148" s="241" t="s">
        <v>35</v>
      </c>
      <c r="F148" s="242" t="s">
        <v>829</v>
      </c>
      <c r="G148" s="240"/>
      <c r="H148" s="243">
        <v>16.875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162</v>
      </c>
      <c r="AU148" s="249" t="s">
        <v>90</v>
      </c>
      <c r="AV148" s="13" t="s">
        <v>90</v>
      </c>
      <c r="AW148" s="13" t="s">
        <v>41</v>
      </c>
      <c r="AX148" s="13" t="s">
        <v>88</v>
      </c>
      <c r="AY148" s="249" t="s">
        <v>151</v>
      </c>
    </row>
    <row r="149" s="2" customFormat="1" ht="24" customHeight="1">
      <c r="A149" s="41"/>
      <c r="B149" s="42"/>
      <c r="C149" s="222" t="s">
        <v>8</v>
      </c>
      <c r="D149" s="222" t="s">
        <v>153</v>
      </c>
      <c r="E149" s="223" t="s">
        <v>260</v>
      </c>
      <c r="F149" s="224" t="s">
        <v>261</v>
      </c>
      <c r="G149" s="225" t="s">
        <v>255</v>
      </c>
      <c r="H149" s="226">
        <v>144</v>
      </c>
      <c r="I149" s="227"/>
      <c r="J149" s="228">
        <f>ROUND(I149*H149,2)</f>
        <v>0</v>
      </c>
      <c r="K149" s="224" t="s">
        <v>157</v>
      </c>
      <c r="L149" s="47"/>
      <c r="M149" s="229" t="s">
        <v>35</v>
      </c>
      <c r="N149" s="230" t="s">
        <v>51</v>
      </c>
      <c r="O149" s="87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33" t="s">
        <v>158</v>
      </c>
      <c r="AT149" s="233" t="s">
        <v>153</v>
      </c>
      <c r="AU149" s="233" t="s">
        <v>90</v>
      </c>
      <c r="AY149" s="19" t="s">
        <v>151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9" t="s">
        <v>88</v>
      </c>
      <c r="BK149" s="234">
        <f>ROUND(I149*H149,2)</f>
        <v>0</v>
      </c>
      <c r="BL149" s="19" t="s">
        <v>158</v>
      </c>
      <c r="BM149" s="233" t="s">
        <v>830</v>
      </c>
    </row>
    <row r="150" s="2" customFormat="1">
      <c r="A150" s="41"/>
      <c r="B150" s="42"/>
      <c r="C150" s="43"/>
      <c r="D150" s="235" t="s">
        <v>160</v>
      </c>
      <c r="E150" s="43"/>
      <c r="F150" s="236" t="s">
        <v>263</v>
      </c>
      <c r="G150" s="43"/>
      <c r="H150" s="43"/>
      <c r="I150" s="140"/>
      <c r="J150" s="43"/>
      <c r="K150" s="43"/>
      <c r="L150" s="47"/>
      <c r="M150" s="237"/>
      <c r="N150" s="238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160</v>
      </c>
      <c r="AU150" s="19" t="s">
        <v>90</v>
      </c>
    </row>
    <row r="151" s="15" customFormat="1">
      <c r="A151" s="15"/>
      <c r="B151" s="261"/>
      <c r="C151" s="262"/>
      <c r="D151" s="235" t="s">
        <v>162</v>
      </c>
      <c r="E151" s="263" t="s">
        <v>35</v>
      </c>
      <c r="F151" s="264" t="s">
        <v>814</v>
      </c>
      <c r="G151" s="262"/>
      <c r="H151" s="263" t="s">
        <v>35</v>
      </c>
      <c r="I151" s="265"/>
      <c r="J151" s="262"/>
      <c r="K151" s="262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162</v>
      </c>
      <c r="AU151" s="270" t="s">
        <v>90</v>
      </c>
      <c r="AV151" s="15" t="s">
        <v>88</v>
      </c>
      <c r="AW151" s="15" t="s">
        <v>41</v>
      </c>
      <c r="AX151" s="15" t="s">
        <v>80</v>
      </c>
      <c r="AY151" s="270" t="s">
        <v>151</v>
      </c>
    </row>
    <row r="152" s="13" customFormat="1">
      <c r="A152" s="13"/>
      <c r="B152" s="239"/>
      <c r="C152" s="240"/>
      <c r="D152" s="235" t="s">
        <v>162</v>
      </c>
      <c r="E152" s="241" t="s">
        <v>35</v>
      </c>
      <c r="F152" s="242" t="s">
        <v>831</v>
      </c>
      <c r="G152" s="240"/>
      <c r="H152" s="243">
        <v>36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162</v>
      </c>
      <c r="AU152" s="249" t="s">
        <v>90</v>
      </c>
      <c r="AV152" s="13" t="s">
        <v>90</v>
      </c>
      <c r="AW152" s="13" t="s">
        <v>41</v>
      </c>
      <c r="AX152" s="13" t="s">
        <v>80</v>
      </c>
      <c r="AY152" s="249" t="s">
        <v>151</v>
      </c>
    </row>
    <row r="153" s="15" customFormat="1">
      <c r="A153" s="15"/>
      <c r="B153" s="261"/>
      <c r="C153" s="262"/>
      <c r="D153" s="235" t="s">
        <v>162</v>
      </c>
      <c r="E153" s="263" t="s">
        <v>35</v>
      </c>
      <c r="F153" s="264" t="s">
        <v>221</v>
      </c>
      <c r="G153" s="262"/>
      <c r="H153" s="263" t="s">
        <v>35</v>
      </c>
      <c r="I153" s="265"/>
      <c r="J153" s="262"/>
      <c r="K153" s="262"/>
      <c r="L153" s="266"/>
      <c r="M153" s="267"/>
      <c r="N153" s="268"/>
      <c r="O153" s="268"/>
      <c r="P153" s="268"/>
      <c r="Q153" s="268"/>
      <c r="R153" s="268"/>
      <c r="S153" s="268"/>
      <c r="T153" s="26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0" t="s">
        <v>162</v>
      </c>
      <c r="AU153" s="270" t="s">
        <v>90</v>
      </c>
      <c r="AV153" s="15" t="s">
        <v>88</v>
      </c>
      <c r="AW153" s="15" t="s">
        <v>41</v>
      </c>
      <c r="AX153" s="15" t="s">
        <v>80</v>
      </c>
      <c r="AY153" s="270" t="s">
        <v>151</v>
      </c>
    </row>
    <row r="154" s="13" customFormat="1">
      <c r="A154" s="13"/>
      <c r="B154" s="239"/>
      <c r="C154" s="240"/>
      <c r="D154" s="235" t="s">
        <v>162</v>
      </c>
      <c r="E154" s="241" t="s">
        <v>35</v>
      </c>
      <c r="F154" s="242" t="s">
        <v>832</v>
      </c>
      <c r="G154" s="240"/>
      <c r="H154" s="243">
        <v>54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162</v>
      </c>
      <c r="AU154" s="249" t="s">
        <v>90</v>
      </c>
      <c r="AV154" s="13" t="s">
        <v>90</v>
      </c>
      <c r="AW154" s="13" t="s">
        <v>41</v>
      </c>
      <c r="AX154" s="13" t="s">
        <v>80</v>
      </c>
      <c r="AY154" s="249" t="s">
        <v>151</v>
      </c>
    </row>
    <row r="155" s="15" customFormat="1">
      <c r="A155" s="15"/>
      <c r="B155" s="261"/>
      <c r="C155" s="262"/>
      <c r="D155" s="235" t="s">
        <v>162</v>
      </c>
      <c r="E155" s="263" t="s">
        <v>35</v>
      </c>
      <c r="F155" s="264" t="s">
        <v>815</v>
      </c>
      <c r="G155" s="262"/>
      <c r="H155" s="263" t="s">
        <v>35</v>
      </c>
      <c r="I155" s="265"/>
      <c r="J155" s="262"/>
      <c r="K155" s="262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162</v>
      </c>
      <c r="AU155" s="270" t="s">
        <v>90</v>
      </c>
      <c r="AV155" s="15" t="s">
        <v>88</v>
      </c>
      <c r="AW155" s="15" t="s">
        <v>41</v>
      </c>
      <c r="AX155" s="15" t="s">
        <v>80</v>
      </c>
      <c r="AY155" s="270" t="s">
        <v>151</v>
      </c>
    </row>
    <row r="156" s="13" customFormat="1">
      <c r="A156" s="13"/>
      <c r="B156" s="239"/>
      <c r="C156" s="240"/>
      <c r="D156" s="235" t="s">
        <v>162</v>
      </c>
      <c r="E156" s="241" t="s">
        <v>35</v>
      </c>
      <c r="F156" s="242" t="s">
        <v>832</v>
      </c>
      <c r="G156" s="240"/>
      <c r="H156" s="243">
        <v>54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162</v>
      </c>
      <c r="AU156" s="249" t="s">
        <v>90</v>
      </c>
      <c r="AV156" s="13" t="s">
        <v>90</v>
      </c>
      <c r="AW156" s="13" t="s">
        <v>41</v>
      </c>
      <c r="AX156" s="13" t="s">
        <v>80</v>
      </c>
      <c r="AY156" s="249" t="s">
        <v>151</v>
      </c>
    </row>
    <row r="157" s="14" customFormat="1">
      <c r="A157" s="14"/>
      <c r="B157" s="250"/>
      <c r="C157" s="251"/>
      <c r="D157" s="235" t="s">
        <v>162</v>
      </c>
      <c r="E157" s="252" t="s">
        <v>35</v>
      </c>
      <c r="F157" s="253" t="s">
        <v>177</v>
      </c>
      <c r="G157" s="251"/>
      <c r="H157" s="254">
        <v>144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162</v>
      </c>
      <c r="AU157" s="260" t="s">
        <v>90</v>
      </c>
      <c r="AV157" s="14" t="s">
        <v>158</v>
      </c>
      <c r="AW157" s="14" t="s">
        <v>41</v>
      </c>
      <c r="AX157" s="14" t="s">
        <v>88</v>
      </c>
      <c r="AY157" s="260" t="s">
        <v>151</v>
      </c>
    </row>
    <row r="158" s="2" customFormat="1" ht="24" customHeight="1">
      <c r="A158" s="41"/>
      <c r="B158" s="42"/>
      <c r="C158" s="222" t="s">
        <v>330</v>
      </c>
      <c r="D158" s="222" t="s">
        <v>153</v>
      </c>
      <c r="E158" s="223" t="s">
        <v>275</v>
      </c>
      <c r="F158" s="224" t="s">
        <v>276</v>
      </c>
      <c r="G158" s="225" t="s">
        <v>255</v>
      </c>
      <c r="H158" s="226">
        <v>108.80800000000001</v>
      </c>
      <c r="I158" s="227"/>
      <c r="J158" s="228">
        <f>ROUND(I158*H158,2)</f>
        <v>0</v>
      </c>
      <c r="K158" s="224" t="s">
        <v>157</v>
      </c>
      <c r="L158" s="47"/>
      <c r="M158" s="229" t="s">
        <v>35</v>
      </c>
      <c r="N158" s="230" t="s">
        <v>51</v>
      </c>
      <c r="O158" s="87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33" t="s">
        <v>158</v>
      </c>
      <c r="AT158" s="233" t="s">
        <v>153</v>
      </c>
      <c r="AU158" s="233" t="s">
        <v>90</v>
      </c>
      <c r="AY158" s="19" t="s">
        <v>151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9" t="s">
        <v>88</v>
      </c>
      <c r="BK158" s="234">
        <f>ROUND(I158*H158,2)</f>
        <v>0</v>
      </c>
      <c r="BL158" s="19" t="s">
        <v>158</v>
      </c>
      <c r="BM158" s="233" t="s">
        <v>833</v>
      </c>
    </row>
    <row r="159" s="2" customFormat="1">
      <c r="A159" s="41"/>
      <c r="B159" s="42"/>
      <c r="C159" s="43"/>
      <c r="D159" s="235" t="s">
        <v>160</v>
      </c>
      <c r="E159" s="43"/>
      <c r="F159" s="236" t="s">
        <v>278</v>
      </c>
      <c r="G159" s="43"/>
      <c r="H159" s="43"/>
      <c r="I159" s="140"/>
      <c r="J159" s="43"/>
      <c r="K159" s="43"/>
      <c r="L159" s="47"/>
      <c r="M159" s="237"/>
      <c r="N159" s="238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19" t="s">
        <v>160</v>
      </c>
      <c r="AU159" s="19" t="s">
        <v>90</v>
      </c>
    </row>
    <row r="160" s="13" customFormat="1">
      <c r="A160" s="13"/>
      <c r="B160" s="239"/>
      <c r="C160" s="240"/>
      <c r="D160" s="235" t="s">
        <v>162</v>
      </c>
      <c r="E160" s="241" t="s">
        <v>35</v>
      </c>
      <c r="F160" s="242" t="s">
        <v>834</v>
      </c>
      <c r="G160" s="240"/>
      <c r="H160" s="243">
        <v>13.199999999999999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162</v>
      </c>
      <c r="AU160" s="249" t="s">
        <v>90</v>
      </c>
      <c r="AV160" s="13" t="s">
        <v>90</v>
      </c>
      <c r="AW160" s="13" t="s">
        <v>41</v>
      </c>
      <c r="AX160" s="13" t="s">
        <v>80</v>
      </c>
      <c r="AY160" s="249" t="s">
        <v>151</v>
      </c>
    </row>
    <row r="161" s="13" customFormat="1">
      <c r="A161" s="13"/>
      <c r="B161" s="239"/>
      <c r="C161" s="240"/>
      <c r="D161" s="235" t="s">
        <v>162</v>
      </c>
      <c r="E161" s="241" t="s">
        <v>35</v>
      </c>
      <c r="F161" s="242" t="s">
        <v>835</v>
      </c>
      <c r="G161" s="240"/>
      <c r="H161" s="243">
        <v>24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162</v>
      </c>
      <c r="AU161" s="249" t="s">
        <v>90</v>
      </c>
      <c r="AV161" s="13" t="s">
        <v>90</v>
      </c>
      <c r="AW161" s="13" t="s">
        <v>41</v>
      </c>
      <c r="AX161" s="13" t="s">
        <v>80</v>
      </c>
      <c r="AY161" s="249" t="s">
        <v>151</v>
      </c>
    </row>
    <row r="162" s="13" customFormat="1">
      <c r="A162" s="13"/>
      <c r="B162" s="239"/>
      <c r="C162" s="240"/>
      <c r="D162" s="235" t="s">
        <v>162</v>
      </c>
      <c r="E162" s="241" t="s">
        <v>35</v>
      </c>
      <c r="F162" s="242" t="s">
        <v>836</v>
      </c>
      <c r="G162" s="240"/>
      <c r="H162" s="243">
        <v>87.5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162</v>
      </c>
      <c r="AU162" s="249" t="s">
        <v>90</v>
      </c>
      <c r="AV162" s="13" t="s">
        <v>90</v>
      </c>
      <c r="AW162" s="13" t="s">
        <v>41</v>
      </c>
      <c r="AX162" s="13" t="s">
        <v>80</v>
      </c>
      <c r="AY162" s="249" t="s">
        <v>151</v>
      </c>
    </row>
    <row r="163" s="13" customFormat="1">
      <c r="A163" s="13"/>
      <c r="B163" s="239"/>
      <c r="C163" s="240"/>
      <c r="D163" s="235" t="s">
        <v>162</v>
      </c>
      <c r="E163" s="241" t="s">
        <v>35</v>
      </c>
      <c r="F163" s="242" t="s">
        <v>837</v>
      </c>
      <c r="G163" s="240"/>
      <c r="H163" s="243">
        <v>50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162</v>
      </c>
      <c r="AU163" s="249" t="s">
        <v>90</v>
      </c>
      <c r="AV163" s="13" t="s">
        <v>90</v>
      </c>
      <c r="AW163" s="13" t="s">
        <v>41</v>
      </c>
      <c r="AX163" s="13" t="s">
        <v>80</v>
      </c>
      <c r="AY163" s="249" t="s">
        <v>151</v>
      </c>
    </row>
    <row r="164" s="13" customFormat="1">
      <c r="A164" s="13"/>
      <c r="B164" s="239"/>
      <c r="C164" s="240"/>
      <c r="D164" s="235" t="s">
        <v>162</v>
      </c>
      <c r="E164" s="241" t="s">
        <v>35</v>
      </c>
      <c r="F164" s="242" t="s">
        <v>836</v>
      </c>
      <c r="G164" s="240"/>
      <c r="H164" s="243">
        <v>87.5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162</v>
      </c>
      <c r="AU164" s="249" t="s">
        <v>90</v>
      </c>
      <c r="AV164" s="13" t="s">
        <v>90</v>
      </c>
      <c r="AW164" s="13" t="s">
        <v>41</v>
      </c>
      <c r="AX164" s="13" t="s">
        <v>80</v>
      </c>
      <c r="AY164" s="249" t="s">
        <v>151</v>
      </c>
    </row>
    <row r="165" s="13" customFormat="1">
      <c r="A165" s="13"/>
      <c r="B165" s="239"/>
      <c r="C165" s="240"/>
      <c r="D165" s="235" t="s">
        <v>162</v>
      </c>
      <c r="E165" s="241" t="s">
        <v>35</v>
      </c>
      <c r="F165" s="242" t="s">
        <v>838</v>
      </c>
      <c r="G165" s="240"/>
      <c r="H165" s="243">
        <v>48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162</v>
      </c>
      <c r="AU165" s="249" t="s">
        <v>90</v>
      </c>
      <c r="AV165" s="13" t="s">
        <v>90</v>
      </c>
      <c r="AW165" s="13" t="s">
        <v>41</v>
      </c>
      <c r="AX165" s="13" t="s">
        <v>80</v>
      </c>
      <c r="AY165" s="249" t="s">
        <v>151</v>
      </c>
    </row>
    <row r="166" s="15" customFormat="1">
      <c r="A166" s="15"/>
      <c r="B166" s="261"/>
      <c r="C166" s="262"/>
      <c r="D166" s="235" t="s">
        <v>162</v>
      </c>
      <c r="E166" s="263" t="s">
        <v>35</v>
      </c>
      <c r="F166" s="264" t="s">
        <v>285</v>
      </c>
      <c r="G166" s="262"/>
      <c r="H166" s="263" t="s">
        <v>35</v>
      </c>
      <c r="I166" s="265"/>
      <c r="J166" s="262"/>
      <c r="K166" s="262"/>
      <c r="L166" s="266"/>
      <c r="M166" s="267"/>
      <c r="N166" s="268"/>
      <c r="O166" s="268"/>
      <c r="P166" s="268"/>
      <c r="Q166" s="268"/>
      <c r="R166" s="268"/>
      <c r="S166" s="268"/>
      <c r="T166" s="26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0" t="s">
        <v>162</v>
      </c>
      <c r="AU166" s="270" t="s">
        <v>90</v>
      </c>
      <c r="AV166" s="15" t="s">
        <v>88</v>
      </c>
      <c r="AW166" s="15" t="s">
        <v>41</v>
      </c>
      <c r="AX166" s="15" t="s">
        <v>80</v>
      </c>
      <c r="AY166" s="270" t="s">
        <v>151</v>
      </c>
    </row>
    <row r="167" s="13" customFormat="1">
      <c r="A167" s="13"/>
      <c r="B167" s="239"/>
      <c r="C167" s="240"/>
      <c r="D167" s="235" t="s">
        <v>162</v>
      </c>
      <c r="E167" s="241" t="s">
        <v>35</v>
      </c>
      <c r="F167" s="242" t="s">
        <v>839</v>
      </c>
      <c r="G167" s="240"/>
      <c r="H167" s="243">
        <v>-14.630000000000001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162</v>
      </c>
      <c r="AU167" s="249" t="s">
        <v>90</v>
      </c>
      <c r="AV167" s="13" t="s">
        <v>90</v>
      </c>
      <c r="AW167" s="13" t="s">
        <v>41</v>
      </c>
      <c r="AX167" s="13" t="s">
        <v>80</v>
      </c>
      <c r="AY167" s="249" t="s">
        <v>151</v>
      </c>
    </row>
    <row r="168" s="15" customFormat="1">
      <c r="A168" s="15"/>
      <c r="B168" s="261"/>
      <c r="C168" s="262"/>
      <c r="D168" s="235" t="s">
        <v>162</v>
      </c>
      <c r="E168" s="263" t="s">
        <v>35</v>
      </c>
      <c r="F168" s="264" t="s">
        <v>840</v>
      </c>
      <c r="G168" s="262"/>
      <c r="H168" s="263" t="s">
        <v>35</v>
      </c>
      <c r="I168" s="265"/>
      <c r="J168" s="262"/>
      <c r="K168" s="262"/>
      <c r="L168" s="266"/>
      <c r="M168" s="267"/>
      <c r="N168" s="268"/>
      <c r="O168" s="268"/>
      <c r="P168" s="268"/>
      <c r="Q168" s="268"/>
      <c r="R168" s="268"/>
      <c r="S168" s="268"/>
      <c r="T168" s="26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0" t="s">
        <v>162</v>
      </c>
      <c r="AU168" s="270" t="s">
        <v>90</v>
      </c>
      <c r="AV168" s="15" t="s">
        <v>88</v>
      </c>
      <c r="AW168" s="15" t="s">
        <v>41</v>
      </c>
      <c r="AX168" s="15" t="s">
        <v>80</v>
      </c>
      <c r="AY168" s="270" t="s">
        <v>151</v>
      </c>
    </row>
    <row r="169" s="13" customFormat="1">
      <c r="A169" s="13"/>
      <c r="B169" s="239"/>
      <c r="C169" s="240"/>
      <c r="D169" s="235" t="s">
        <v>162</v>
      </c>
      <c r="E169" s="241" t="s">
        <v>35</v>
      </c>
      <c r="F169" s="242" t="s">
        <v>841</v>
      </c>
      <c r="G169" s="240"/>
      <c r="H169" s="243">
        <v>-7.2000000000000002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162</v>
      </c>
      <c r="AU169" s="249" t="s">
        <v>90</v>
      </c>
      <c r="AV169" s="13" t="s">
        <v>90</v>
      </c>
      <c r="AW169" s="13" t="s">
        <v>41</v>
      </c>
      <c r="AX169" s="13" t="s">
        <v>80</v>
      </c>
      <c r="AY169" s="249" t="s">
        <v>151</v>
      </c>
    </row>
    <row r="170" s="15" customFormat="1">
      <c r="A170" s="15"/>
      <c r="B170" s="261"/>
      <c r="C170" s="262"/>
      <c r="D170" s="235" t="s">
        <v>162</v>
      </c>
      <c r="E170" s="263" t="s">
        <v>35</v>
      </c>
      <c r="F170" s="264" t="s">
        <v>842</v>
      </c>
      <c r="G170" s="262"/>
      <c r="H170" s="263" t="s">
        <v>35</v>
      </c>
      <c r="I170" s="265"/>
      <c r="J170" s="262"/>
      <c r="K170" s="262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162</v>
      </c>
      <c r="AU170" s="270" t="s">
        <v>90</v>
      </c>
      <c r="AV170" s="15" t="s">
        <v>88</v>
      </c>
      <c r="AW170" s="15" t="s">
        <v>41</v>
      </c>
      <c r="AX170" s="15" t="s">
        <v>80</v>
      </c>
      <c r="AY170" s="270" t="s">
        <v>151</v>
      </c>
    </row>
    <row r="171" s="13" customFormat="1">
      <c r="A171" s="13"/>
      <c r="B171" s="239"/>
      <c r="C171" s="240"/>
      <c r="D171" s="235" t="s">
        <v>162</v>
      </c>
      <c r="E171" s="241" t="s">
        <v>35</v>
      </c>
      <c r="F171" s="242" t="s">
        <v>843</v>
      </c>
      <c r="G171" s="240"/>
      <c r="H171" s="243">
        <v>-8.0999999999999996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162</v>
      </c>
      <c r="AU171" s="249" t="s">
        <v>90</v>
      </c>
      <c r="AV171" s="13" t="s">
        <v>90</v>
      </c>
      <c r="AW171" s="13" t="s">
        <v>41</v>
      </c>
      <c r="AX171" s="13" t="s">
        <v>80</v>
      </c>
      <c r="AY171" s="249" t="s">
        <v>151</v>
      </c>
    </row>
    <row r="172" s="15" customFormat="1">
      <c r="A172" s="15"/>
      <c r="B172" s="261"/>
      <c r="C172" s="262"/>
      <c r="D172" s="235" t="s">
        <v>162</v>
      </c>
      <c r="E172" s="263" t="s">
        <v>35</v>
      </c>
      <c r="F172" s="264" t="s">
        <v>844</v>
      </c>
      <c r="G172" s="262"/>
      <c r="H172" s="263" t="s">
        <v>35</v>
      </c>
      <c r="I172" s="265"/>
      <c r="J172" s="262"/>
      <c r="K172" s="262"/>
      <c r="L172" s="266"/>
      <c r="M172" s="267"/>
      <c r="N172" s="268"/>
      <c r="O172" s="268"/>
      <c r="P172" s="268"/>
      <c r="Q172" s="268"/>
      <c r="R172" s="268"/>
      <c r="S172" s="268"/>
      <c r="T172" s="26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0" t="s">
        <v>162</v>
      </c>
      <c r="AU172" s="270" t="s">
        <v>90</v>
      </c>
      <c r="AV172" s="15" t="s">
        <v>88</v>
      </c>
      <c r="AW172" s="15" t="s">
        <v>41</v>
      </c>
      <c r="AX172" s="15" t="s">
        <v>80</v>
      </c>
      <c r="AY172" s="270" t="s">
        <v>151</v>
      </c>
    </row>
    <row r="173" s="13" customFormat="1">
      <c r="A173" s="13"/>
      <c r="B173" s="239"/>
      <c r="C173" s="240"/>
      <c r="D173" s="235" t="s">
        <v>162</v>
      </c>
      <c r="E173" s="241" t="s">
        <v>35</v>
      </c>
      <c r="F173" s="242" t="s">
        <v>845</v>
      </c>
      <c r="G173" s="240"/>
      <c r="H173" s="243">
        <v>-0.59999999999999998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162</v>
      </c>
      <c r="AU173" s="249" t="s">
        <v>90</v>
      </c>
      <c r="AV173" s="13" t="s">
        <v>90</v>
      </c>
      <c r="AW173" s="13" t="s">
        <v>41</v>
      </c>
      <c r="AX173" s="13" t="s">
        <v>80</v>
      </c>
      <c r="AY173" s="249" t="s">
        <v>151</v>
      </c>
    </row>
    <row r="174" s="15" customFormat="1">
      <c r="A174" s="15"/>
      <c r="B174" s="261"/>
      <c r="C174" s="262"/>
      <c r="D174" s="235" t="s">
        <v>162</v>
      </c>
      <c r="E174" s="263" t="s">
        <v>35</v>
      </c>
      <c r="F174" s="264" t="s">
        <v>846</v>
      </c>
      <c r="G174" s="262"/>
      <c r="H174" s="263" t="s">
        <v>35</v>
      </c>
      <c r="I174" s="265"/>
      <c r="J174" s="262"/>
      <c r="K174" s="262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162</v>
      </c>
      <c r="AU174" s="270" t="s">
        <v>90</v>
      </c>
      <c r="AV174" s="15" t="s">
        <v>88</v>
      </c>
      <c r="AW174" s="15" t="s">
        <v>41</v>
      </c>
      <c r="AX174" s="15" t="s">
        <v>80</v>
      </c>
      <c r="AY174" s="270" t="s">
        <v>151</v>
      </c>
    </row>
    <row r="175" s="13" customFormat="1">
      <c r="A175" s="13"/>
      <c r="B175" s="239"/>
      <c r="C175" s="240"/>
      <c r="D175" s="235" t="s">
        <v>162</v>
      </c>
      <c r="E175" s="241" t="s">
        <v>35</v>
      </c>
      <c r="F175" s="242" t="s">
        <v>847</v>
      </c>
      <c r="G175" s="240"/>
      <c r="H175" s="243">
        <v>-0.90000000000000002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162</v>
      </c>
      <c r="AU175" s="249" t="s">
        <v>90</v>
      </c>
      <c r="AV175" s="13" t="s">
        <v>90</v>
      </c>
      <c r="AW175" s="13" t="s">
        <v>41</v>
      </c>
      <c r="AX175" s="13" t="s">
        <v>80</v>
      </c>
      <c r="AY175" s="249" t="s">
        <v>151</v>
      </c>
    </row>
    <row r="176" s="15" customFormat="1">
      <c r="A176" s="15"/>
      <c r="B176" s="261"/>
      <c r="C176" s="262"/>
      <c r="D176" s="235" t="s">
        <v>162</v>
      </c>
      <c r="E176" s="263" t="s">
        <v>35</v>
      </c>
      <c r="F176" s="264" t="s">
        <v>283</v>
      </c>
      <c r="G176" s="262"/>
      <c r="H176" s="263" t="s">
        <v>35</v>
      </c>
      <c r="I176" s="265"/>
      <c r="J176" s="262"/>
      <c r="K176" s="262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162</v>
      </c>
      <c r="AU176" s="270" t="s">
        <v>90</v>
      </c>
      <c r="AV176" s="15" t="s">
        <v>88</v>
      </c>
      <c r="AW176" s="15" t="s">
        <v>41</v>
      </c>
      <c r="AX176" s="15" t="s">
        <v>80</v>
      </c>
      <c r="AY176" s="270" t="s">
        <v>151</v>
      </c>
    </row>
    <row r="177" s="13" customFormat="1">
      <c r="A177" s="13"/>
      <c r="B177" s="239"/>
      <c r="C177" s="240"/>
      <c r="D177" s="235" t="s">
        <v>162</v>
      </c>
      <c r="E177" s="241" t="s">
        <v>35</v>
      </c>
      <c r="F177" s="242" t="s">
        <v>848</v>
      </c>
      <c r="G177" s="240"/>
      <c r="H177" s="243">
        <v>-6.75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162</v>
      </c>
      <c r="AU177" s="249" t="s">
        <v>90</v>
      </c>
      <c r="AV177" s="13" t="s">
        <v>90</v>
      </c>
      <c r="AW177" s="13" t="s">
        <v>41</v>
      </c>
      <c r="AX177" s="13" t="s">
        <v>80</v>
      </c>
      <c r="AY177" s="249" t="s">
        <v>151</v>
      </c>
    </row>
    <row r="178" s="14" customFormat="1">
      <c r="A178" s="14"/>
      <c r="B178" s="250"/>
      <c r="C178" s="251"/>
      <c r="D178" s="235" t="s">
        <v>162</v>
      </c>
      <c r="E178" s="252" t="s">
        <v>777</v>
      </c>
      <c r="F178" s="253" t="s">
        <v>177</v>
      </c>
      <c r="G178" s="251"/>
      <c r="H178" s="254">
        <v>272.01999999999998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162</v>
      </c>
      <c r="AU178" s="260" t="s">
        <v>90</v>
      </c>
      <c r="AV178" s="14" t="s">
        <v>158</v>
      </c>
      <c r="AW178" s="14" t="s">
        <v>41</v>
      </c>
      <c r="AX178" s="14" t="s">
        <v>88</v>
      </c>
      <c r="AY178" s="260" t="s">
        <v>151</v>
      </c>
    </row>
    <row r="179" s="15" customFormat="1">
      <c r="A179" s="15"/>
      <c r="B179" s="261"/>
      <c r="C179" s="262"/>
      <c r="D179" s="235" t="s">
        <v>162</v>
      </c>
      <c r="E179" s="263" t="s">
        <v>35</v>
      </c>
      <c r="F179" s="264" t="s">
        <v>849</v>
      </c>
      <c r="G179" s="262"/>
      <c r="H179" s="263" t="s">
        <v>35</v>
      </c>
      <c r="I179" s="265"/>
      <c r="J179" s="262"/>
      <c r="K179" s="262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162</v>
      </c>
      <c r="AU179" s="270" t="s">
        <v>90</v>
      </c>
      <c r="AV179" s="15" t="s">
        <v>88</v>
      </c>
      <c r="AW179" s="15" t="s">
        <v>41</v>
      </c>
      <c r="AX179" s="15" t="s">
        <v>80</v>
      </c>
      <c r="AY179" s="270" t="s">
        <v>151</v>
      </c>
    </row>
    <row r="180" s="13" customFormat="1">
      <c r="A180" s="13"/>
      <c r="B180" s="239"/>
      <c r="C180" s="240"/>
      <c r="D180" s="235" t="s">
        <v>162</v>
      </c>
      <c r="E180" s="240"/>
      <c r="F180" s="242" t="s">
        <v>850</v>
      </c>
      <c r="G180" s="240"/>
      <c r="H180" s="243">
        <v>108.80800000000001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162</v>
      </c>
      <c r="AU180" s="249" t="s">
        <v>90</v>
      </c>
      <c r="AV180" s="13" t="s">
        <v>90</v>
      </c>
      <c r="AW180" s="13" t="s">
        <v>4</v>
      </c>
      <c r="AX180" s="13" t="s">
        <v>88</v>
      </c>
      <c r="AY180" s="249" t="s">
        <v>151</v>
      </c>
    </row>
    <row r="181" s="2" customFormat="1" ht="24" customHeight="1">
      <c r="A181" s="41"/>
      <c r="B181" s="42"/>
      <c r="C181" s="222" t="s">
        <v>335</v>
      </c>
      <c r="D181" s="222" t="s">
        <v>153</v>
      </c>
      <c r="E181" s="223" t="s">
        <v>321</v>
      </c>
      <c r="F181" s="224" t="s">
        <v>322</v>
      </c>
      <c r="G181" s="225" t="s">
        <v>255</v>
      </c>
      <c r="H181" s="226">
        <v>54.404000000000003</v>
      </c>
      <c r="I181" s="227"/>
      <c r="J181" s="228">
        <f>ROUND(I181*H181,2)</f>
        <v>0</v>
      </c>
      <c r="K181" s="224" t="s">
        <v>157</v>
      </c>
      <c r="L181" s="47"/>
      <c r="M181" s="229" t="s">
        <v>35</v>
      </c>
      <c r="N181" s="230" t="s">
        <v>51</v>
      </c>
      <c r="O181" s="87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33" t="s">
        <v>158</v>
      </c>
      <c r="AT181" s="233" t="s">
        <v>153</v>
      </c>
      <c r="AU181" s="233" t="s">
        <v>90</v>
      </c>
      <c r="AY181" s="19" t="s">
        <v>151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88</v>
      </c>
      <c r="BK181" s="234">
        <f>ROUND(I181*H181,2)</f>
        <v>0</v>
      </c>
      <c r="BL181" s="19" t="s">
        <v>158</v>
      </c>
      <c r="BM181" s="233" t="s">
        <v>851</v>
      </c>
    </row>
    <row r="182" s="2" customFormat="1">
      <c r="A182" s="41"/>
      <c r="B182" s="42"/>
      <c r="C182" s="43"/>
      <c r="D182" s="235" t="s">
        <v>160</v>
      </c>
      <c r="E182" s="43"/>
      <c r="F182" s="236" t="s">
        <v>278</v>
      </c>
      <c r="G182" s="43"/>
      <c r="H182" s="43"/>
      <c r="I182" s="140"/>
      <c r="J182" s="43"/>
      <c r="K182" s="43"/>
      <c r="L182" s="47"/>
      <c r="M182" s="237"/>
      <c r="N182" s="238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160</v>
      </c>
      <c r="AU182" s="19" t="s">
        <v>90</v>
      </c>
    </row>
    <row r="183" s="13" customFormat="1">
      <c r="A183" s="13"/>
      <c r="B183" s="239"/>
      <c r="C183" s="240"/>
      <c r="D183" s="235" t="s">
        <v>162</v>
      </c>
      <c r="E183" s="241" t="s">
        <v>35</v>
      </c>
      <c r="F183" s="242" t="s">
        <v>852</v>
      </c>
      <c r="G183" s="240"/>
      <c r="H183" s="243">
        <v>54.404000000000003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162</v>
      </c>
      <c r="AU183" s="249" t="s">
        <v>90</v>
      </c>
      <c r="AV183" s="13" t="s">
        <v>90</v>
      </c>
      <c r="AW183" s="13" t="s">
        <v>41</v>
      </c>
      <c r="AX183" s="13" t="s">
        <v>88</v>
      </c>
      <c r="AY183" s="249" t="s">
        <v>151</v>
      </c>
    </row>
    <row r="184" s="2" customFormat="1" ht="24" customHeight="1">
      <c r="A184" s="41"/>
      <c r="B184" s="42"/>
      <c r="C184" s="222" t="s">
        <v>348</v>
      </c>
      <c r="D184" s="222" t="s">
        <v>153</v>
      </c>
      <c r="E184" s="223" t="s">
        <v>325</v>
      </c>
      <c r="F184" s="224" t="s">
        <v>326</v>
      </c>
      <c r="G184" s="225" t="s">
        <v>255</v>
      </c>
      <c r="H184" s="226">
        <v>163.21199999999999</v>
      </c>
      <c r="I184" s="227"/>
      <c r="J184" s="228">
        <f>ROUND(I184*H184,2)</f>
        <v>0</v>
      </c>
      <c r="K184" s="224" t="s">
        <v>157</v>
      </c>
      <c r="L184" s="47"/>
      <c r="M184" s="229" t="s">
        <v>35</v>
      </c>
      <c r="N184" s="230" t="s">
        <v>51</v>
      </c>
      <c r="O184" s="87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33" t="s">
        <v>158</v>
      </c>
      <c r="AT184" s="233" t="s">
        <v>153</v>
      </c>
      <c r="AU184" s="233" t="s">
        <v>90</v>
      </c>
      <c r="AY184" s="19" t="s">
        <v>151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9" t="s">
        <v>88</v>
      </c>
      <c r="BK184" s="234">
        <f>ROUND(I184*H184,2)</f>
        <v>0</v>
      </c>
      <c r="BL184" s="19" t="s">
        <v>158</v>
      </c>
      <c r="BM184" s="233" t="s">
        <v>853</v>
      </c>
    </row>
    <row r="185" s="2" customFormat="1">
      <c r="A185" s="41"/>
      <c r="B185" s="42"/>
      <c r="C185" s="43"/>
      <c r="D185" s="235" t="s">
        <v>160</v>
      </c>
      <c r="E185" s="43"/>
      <c r="F185" s="236" t="s">
        <v>278</v>
      </c>
      <c r="G185" s="43"/>
      <c r="H185" s="43"/>
      <c r="I185" s="140"/>
      <c r="J185" s="43"/>
      <c r="K185" s="43"/>
      <c r="L185" s="47"/>
      <c r="M185" s="237"/>
      <c r="N185" s="238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160</v>
      </c>
      <c r="AU185" s="19" t="s">
        <v>90</v>
      </c>
    </row>
    <row r="186" s="15" customFormat="1">
      <c r="A186" s="15"/>
      <c r="B186" s="261"/>
      <c r="C186" s="262"/>
      <c r="D186" s="235" t="s">
        <v>162</v>
      </c>
      <c r="E186" s="263" t="s">
        <v>35</v>
      </c>
      <c r="F186" s="264" t="s">
        <v>854</v>
      </c>
      <c r="G186" s="262"/>
      <c r="H186" s="263" t="s">
        <v>35</v>
      </c>
      <c r="I186" s="265"/>
      <c r="J186" s="262"/>
      <c r="K186" s="262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162</v>
      </c>
      <c r="AU186" s="270" t="s">
        <v>90</v>
      </c>
      <c r="AV186" s="15" t="s">
        <v>88</v>
      </c>
      <c r="AW186" s="15" t="s">
        <v>41</v>
      </c>
      <c r="AX186" s="15" t="s">
        <v>80</v>
      </c>
      <c r="AY186" s="270" t="s">
        <v>151</v>
      </c>
    </row>
    <row r="187" s="13" customFormat="1">
      <c r="A187" s="13"/>
      <c r="B187" s="239"/>
      <c r="C187" s="240"/>
      <c r="D187" s="235" t="s">
        <v>162</v>
      </c>
      <c r="E187" s="241" t="s">
        <v>35</v>
      </c>
      <c r="F187" s="242" t="s">
        <v>855</v>
      </c>
      <c r="G187" s="240"/>
      <c r="H187" s="243">
        <v>163.21199999999999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162</v>
      </c>
      <c r="AU187" s="249" t="s">
        <v>90</v>
      </c>
      <c r="AV187" s="13" t="s">
        <v>90</v>
      </c>
      <c r="AW187" s="13" t="s">
        <v>41</v>
      </c>
      <c r="AX187" s="13" t="s">
        <v>88</v>
      </c>
      <c r="AY187" s="249" t="s">
        <v>151</v>
      </c>
    </row>
    <row r="188" s="2" customFormat="1" ht="24" customHeight="1">
      <c r="A188" s="41"/>
      <c r="B188" s="42"/>
      <c r="C188" s="222" t="s">
        <v>353</v>
      </c>
      <c r="D188" s="222" t="s">
        <v>153</v>
      </c>
      <c r="E188" s="223" t="s">
        <v>331</v>
      </c>
      <c r="F188" s="224" t="s">
        <v>332</v>
      </c>
      <c r="G188" s="225" t="s">
        <v>255</v>
      </c>
      <c r="H188" s="226">
        <v>81.605999999999995</v>
      </c>
      <c r="I188" s="227"/>
      <c r="J188" s="228">
        <f>ROUND(I188*H188,2)</f>
        <v>0</v>
      </c>
      <c r="K188" s="224" t="s">
        <v>157</v>
      </c>
      <c r="L188" s="47"/>
      <c r="M188" s="229" t="s">
        <v>35</v>
      </c>
      <c r="N188" s="230" t="s">
        <v>51</v>
      </c>
      <c r="O188" s="87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33" t="s">
        <v>158</v>
      </c>
      <c r="AT188" s="233" t="s">
        <v>153</v>
      </c>
      <c r="AU188" s="233" t="s">
        <v>90</v>
      </c>
      <c r="AY188" s="19" t="s">
        <v>151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88</v>
      </c>
      <c r="BK188" s="234">
        <f>ROUND(I188*H188,2)</f>
        <v>0</v>
      </c>
      <c r="BL188" s="19" t="s">
        <v>158</v>
      </c>
      <c r="BM188" s="233" t="s">
        <v>856</v>
      </c>
    </row>
    <row r="189" s="2" customFormat="1">
      <c r="A189" s="41"/>
      <c r="B189" s="42"/>
      <c r="C189" s="43"/>
      <c r="D189" s="235" t="s">
        <v>160</v>
      </c>
      <c r="E189" s="43"/>
      <c r="F189" s="236" t="s">
        <v>278</v>
      </c>
      <c r="G189" s="43"/>
      <c r="H189" s="43"/>
      <c r="I189" s="140"/>
      <c r="J189" s="43"/>
      <c r="K189" s="43"/>
      <c r="L189" s="47"/>
      <c r="M189" s="237"/>
      <c r="N189" s="238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160</v>
      </c>
      <c r="AU189" s="19" t="s">
        <v>90</v>
      </c>
    </row>
    <row r="190" s="13" customFormat="1">
      <c r="A190" s="13"/>
      <c r="B190" s="239"/>
      <c r="C190" s="240"/>
      <c r="D190" s="235" t="s">
        <v>162</v>
      </c>
      <c r="E190" s="241" t="s">
        <v>35</v>
      </c>
      <c r="F190" s="242" t="s">
        <v>857</v>
      </c>
      <c r="G190" s="240"/>
      <c r="H190" s="243">
        <v>81.605999999999995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162</v>
      </c>
      <c r="AU190" s="249" t="s">
        <v>90</v>
      </c>
      <c r="AV190" s="13" t="s">
        <v>90</v>
      </c>
      <c r="AW190" s="13" t="s">
        <v>41</v>
      </c>
      <c r="AX190" s="13" t="s">
        <v>88</v>
      </c>
      <c r="AY190" s="249" t="s">
        <v>151</v>
      </c>
    </row>
    <row r="191" s="2" customFormat="1" ht="24" customHeight="1">
      <c r="A191" s="41"/>
      <c r="B191" s="42"/>
      <c r="C191" s="222" t="s">
        <v>362</v>
      </c>
      <c r="D191" s="222" t="s">
        <v>153</v>
      </c>
      <c r="E191" s="223" t="s">
        <v>858</v>
      </c>
      <c r="F191" s="224" t="s">
        <v>859</v>
      </c>
      <c r="G191" s="225" t="s">
        <v>255</v>
      </c>
      <c r="H191" s="226">
        <v>28.404</v>
      </c>
      <c r="I191" s="227"/>
      <c r="J191" s="228">
        <f>ROUND(I191*H191,2)</f>
        <v>0</v>
      </c>
      <c r="K191" s="224" t="s">
        <v>157</v>
      </c>
      <c r="L191" s="47"/>
      <c r="M191" s="229" t="s">
        <v>35</v>
      </c>
      <c r="N191" s="230" t="s">
        <v>51</v>
      </c>
      <c r="O191" s="87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33" t="s">
        <v>158</v>
      </c>
      <c r="AT191" s="233" t="s">
        <v>153</v>
      </c>
      <c r="AU191" s="233" t="s">
        <v>90</v>
      </c>
      <c r="AY191" s="19" t="s">
        <v>151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88</v>
      </c>
      <c r="BK191" s="234">
        <f>ROUND(I191*H191,2)</f>
        <v>0</v>
      </c>
      <c r="BL191" s="19" t="s">
        <v>158</v>
      </c>
      <c r="BM191" s="233" t="s">
        <v>860</v>
      </c>
    </row>
    <row r="192" s="2" customFormat="1">
      <c r="A192" s="41"/>
      <c r="B192" s="42"/>
      <c r="C192" s="43"/>
      <c r="D192" s="235" t="s">
        <v>160</v>
      </c>
      <c r="E192" s="43"/>
      <c r="F192" s="236" t="s">
        <v>339</v>
      </c>
      <c r="G192" s="43"/>
      <c r="H192" s="43"/>
      <c r="I192" s="140"/>
      <c r="J192" s="43"/>
      <c r="K192" s="43"/>
      <c r="L192" s="47"/>
      <c r="M192" s="237"/>
      <c r="N192" s="238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19" t="s">
        <v>160</v>
      </c>
      <c r="AU192" s="19" t="s">
        <v>90</v>
      </c>
    </row>
    <row r="193" s="13" customFormat="1">
      <c r="A193" s="13"/>
      <c r="B193" s="239"/>
      <c r="C193" s="240"/>
      <c r="D193" s="235" t="s">
        <v>162</v>
      </c>
      <c r="E193" s="241" t="s">
        <v>35</v>
      </c>
      <c r="F193" s="242" t="s">
        <v>861</v>
      </c>
      <c r="G193" s="240"/>
      <c r="H193" s="243">
        <v>32.832000000000001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162</v>
      </c>
      <c r="AU193" s="249" t="s">
        <v>90</v>
      </c>
      <c r="AV193" s="13" t="s">
        <v>90</v>
      </c>
      <c r="AW193" s="13" t="s">
        <v>41</v>
      </c>
      <c r="AX193" s="13" t="s">
        <v>80</v>
      </c>
      <c r="AY193" s="249" t="s">
        <v>151</v>
      </c>
    </row>
    <row r="194" s="15" customFormat="1">
      <c r="A194" s="15"/>
      <c r="B194" s="261"/>
      <c r="C194" s="262"/>
      <c r="D194" s="235" t="s">
        <v>162</v>
      </c>
      <c r="E194" s="263" t="s">
        <v>35</v>
      </c>
      <c r="F194" s="264" t="s">
        <v>840</v>
      </c>
      <c r="G194" s="262"/>
      <c r="H194" s="263" t="s">
        <v>35</v>
      </c>
      <c r="I194" s="265"/>
      <c r="J194" s="262"/>
      <c r="K194" s="262"/>
      <c r="L194" s="266"/>
      <c r="M194" s="267"/>
      <c r="N194" s="268"/>
      <c r="O194" s="268"/>
      <c r="P194" s="268"/>
      <c r="Q194" s="268"/>
      <c r="R194" s="268"/>
      <c r="S194" s="268"/>
      <c r="T194" s="26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0" t="s">
        <v>162</v>
      </c>
      <c r="AU194" s="270" t="s">
        <v>90</v>
      </c>
      <c r="AV194" s="15" t="s">
        <v>88</v>
      </c>
      <c r="AW194" s="15" t="s">
        <v>41</v>
      </c>
      <c r="AX194" s="15" t="s">
        <v>80</v>
      </c>
      <c r="AY194" s="270" t="s">
        <v>151</v>
      </c>
    </row>
    <row r="195" s="13" customFormat="1">
      <c r="A195" s="13"/>
      <c r="B195" s="239"/>
      <c r="C195" s="240"/>
      <c r="D195" s="235" t="s">
        <v>162</v>
      </c>
      <c r="E195" s="241" t="s">
        <v>35</v>
      </c>
      <c r="F195" s="242" t="s">
        <v>862</v>
      </c>
      <c r="G195" s="240"/>
      <c r="H195" s="243">
        <v>-0.97199999999999998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162</v>
      </c>
      <c r="AU195" s="249" t="s">
        <v>90</v>
      </c>
      <c r="AV195" s="13" t="s">
        <v>90</v>
      </c>
      <c r="AW195" s="13" t="s">
        <v>41</v>
      </c>
      <c r="AX195" s="13" t="s">
        <v>80</v>
      </c>
      <c r="AY195" s="249" t="s">
        <v>151</v>
      </c>
    </row>
    <row r="196" s="15" customFormat="1">
      <c r="A196" s="15"/>
      <c r="B196" s="261"/>
      <c r="C196" s="262"/>
      <c r="D196" s="235" t="s">
        <v>162</v>
      </c>
      <c r="E196" s="263" t="s">
        <v>35</v>
      </c>
      <c r="F196" s="264" t="s">
        <v>842</v>
      </c>
      <c r="G196" s="262"/>
      <c r="H196" s="263" t="s">
        <v>35</v>
      </c>
      <c r="I196" s="265"/>
      <c r="J196" s="262"/>
      <c r="K196" s="262"/>
      <c r="L196" s="266"/>
      <c r="M196" s="267"/>
      <c r="N196" s="268"/>
      <c r="O196" s="268"/>
      <c r="P196" s="268"/>
      <c r="Q196" s="268"/>
      <c r="R196" s="268"/>
      <c r="S196" s="268"/>
      <c r="T196" s="26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0" t="s">
        <v>162</v>
      </c>
      <c r="AU196" s="270" t="s">
        <v>90</v>
      </c>
      <c r="AV196" s="15" t="s">
        <v>88</v>
      </c>
      <c r="AW196" s="15" t="s">
        <v>41</v>
      </c>
      <c r="AX196" s="15" t="s">
        <v>80</v>
      </c>
      <c r="AY196" s="270" t="s">
        <v>151</v>
      </c>
    </row>
    <row r="197" s="13" customFormat="1">
      <c r="A197" s="13"/>
      <c r="B197" s="239"/>
      <c r="C197" s="240"/>
      <c r="D197" s="235" t="s">
        <v>162</v>
      </c>
      <c r="E197" s="241" t="s">
        <v>35</v>
      </c>
      <c r="F197" s="242" t="s">
        <v>863</v>
      </c>
      <c r="G197" s="240"/>
      <c r="H197" s="243">
        <v>-1.296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162</v>
      </c>
      <c r="AU197" s="249" t="s">
        <v>90</v>
      </c>
      <c r="AV197" s="13" t="s">
        <v>90</v>
      </c>
      <c r="AW197" s="13" t="s">
        <v>41</v>
      </c>
      <c r="AX197" s="13" t="s">
        <v>80</v>
      </c>
      <c r="AY197" s="249" t="s">
        <v>151</v>
      </c>
    </row>
    <row r="198" s="15" customFormat="1">
      <c r="A198" s="15"/>
      <c r="B198" s="261"/>
      <c r="C198" s="262"/>
      <c r="D198" s="235" t="s">
        <v>162</v>
      </c>
      <c r="E198" s="263" t="s">
        <v>35</v>
      </c>
      <c r="F198" s="264" t="s">
        <v>844</v>
      </c>
      <c r="G198" s="262"/>
      <c r="H198" s="263" t="s">
        <v>35</v>
      </c>
      <c r="I198" s="265"/>
      <c r="J198" s="262"/>
      <c r="K198" s="262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162</v>
      </c>
      <c r="AU198" s="270" t="s">
        <v>90</v>
      </c>
      <c r="AV198" s="15" t="s">
        <v>88</v>
      </c>
      <c r="AW198" s="15" t="s">
        <v>41</v>
      </c>
      <c r="AX198" s="15" t="s">
        <v>80</v>
      </c>
      <c r="AY198" s="270" t="s">
        <v>151</v>
      </c>
    </row>
    <row r="199" s="13" customFormat="1">
      <c r="A199" s="13"/>
      <c r="B199" s="239"/>
      <c r="C199" s="240"/>
      <c r="D199" s="235" t="s">
        <v>162</v>
      </c>
      <c r="E199" s="241" t="s">
        <v>35</v>
      </c>
      <c r="F199" s="242" t="s">
        <v>864</v>
      </c>
      <c r="G199" s="240"/>
      <c r="H199" s="243">
        <v>-0.216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162</v>
      </c>
      <c r="AU199" s="249" t="s">
        <v>90</v>
      </c>
      <c r="AV199" s="13" t="s">
        <v>90</v>
      </c>
      <c r="AW199" s="13" t="s">
        <v>41</v>
      </c>
      <c r="AX199" s="13" t="s">
        <v>80</v>
      </c>
      <c r="AY199" s="249" t="s">
        <v>151</v>
      </c>
    </row>
    <row r="200" s="15" customFormat="1">
      <c r="A200" s="15"/>
      <c r="B200" s="261"/>
      <c r="C200" s="262"/>
      <c r="D200" s="235" t="s">
        <v>162</v>
      </c>
      <c r="E200" s="263" t="s">
        <v>35</v>
      </c>
      <c r="F200" s="264" t="s">
        <v>846</v>
      </c>
      <c r="G200" s="262"/>
      <c r="H200" s="263" t="s">
        <v>35</v>
      </c>
      <c r="I200" s="265"/>
      <c r="J200" s="262"/>
      <c r="K200" s="262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162</v>
      </c>
      <c r="AU200" s="270" t="s">
        <v>90</v>
      </c>
      <c r="AV200" s="15" t="s">
        <v>88</v>
      </c>
      <c r="AW200" s="15" t="s">
        <v>41</v>
      </c>
      <c r="AX200" s="15" t="s">
        <v>80</v>
      </c>
      <c r="AY200" s="270" t="s">
        <v>151</v>
      </c>
    </row>
    <row r="201" s="13" customFormat="1">
      <c r="A201" s="13"/>
      <c r="B201" s="239"/>
      <c r="C201" s="240"/>
      <c r="D201" s="235" t="s">
        <v>162</v>
      </c>
      <c r="E201" s="241" t="s">
        <v>35</v>
      </c>
      <c r="F201" s="242" t="s">
        <v>865</v>
      </c>
      <c r="G201" s="240"/>
      <c r="H201" s="243">
        <v>-0.32400000000000001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162</v>
      </c>
      <c r="AU201" s="249" t="s">
        <v>90</v>
      </c>
      <c r="AV201" s="13" t="s">
        <v>90</v>
      </c>
      <c r="AW201" s="13" t="s">
        <v>41</v>
      </c>
      <c r="AX201" s="13" t="s">
        <v>80</v>
      </c>
      <c r="AY201" s="249" t="s">
        <v>151</v>
      </c>
    </row>
    <row r="202" s="15" customFormat="1">
      <c r="A202" s="15"/>
      <c r="B202" s="261"/>
      <c r="C202" s="262"/>
      <c r="D202" s="235" t="s">
        <v>162</v>
      </c>
      <c r="E202" s="263" t="s">
        <v>35</v>
      </c>
      <c r="F202" s="264" t="s">
        <v>283</v>
      </c>
      <c r="G202" s="262"/>
      <c r="H202" s="263" t="s">
        <v>35</v>
      </c>
      <c r="I202" s="265"/>
      <c r="J202" s="262"/>
      <c r="K202" s="262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162</v>
      </c>
      <c r="AU202" s="270" t="s">
        <v>90</v>
      </c>
      <c r="AV202" s="15" t="s">
        <v>88</v>
      </c>
      <c r="AW202" s="15" t="s">
        <v>41</v>
      </c>
      <c r="AX202" s="15" t="s">
        <v>80</v>
      </c>
      <c r="AY202" s="270" t="s">
        <v>151</v>
      </c>
    </row>
    <row r="203" s="13" customFormat="1">
      <c r="A203" s="13"/>
      <c r="B203" s="239"/>
      <c r="C203" s="240"/>
      <c r="D203" s="235" t="s">
        <v>162</v>
      </c>
      <c r="E203" s="241" t="s">
        <v>35</v>
      </c>
      <c r="F203" s="242" t="s">
        <v>866</v>
      </c>
      <c r="G203" s="240"/>
      <c r="H203" s="243">
        <v>-1.6200000000000001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162</v>
      </c>
      <c r="AU203" s="249" t="s">
        <v>90</v>
      </c>
      <c r="AV203" s="13" t="s">
        <v>90</v>
      </c>
      <c r="AW203" s="13" t="s">
        <v>41</v>
      </c>
      <c r="AX203" s="13" t="s">
        <v>80</v>
      </c>
      <c r="AY203" s="249" t="s">
        <v>151</v>
      </c>
    </row>
    <row r="204" s="14" customFormat="1">
      <c r="A204" s="14"/>
      <c r="B204" s="250"/>
      <c r="C204" s="251"/>
      <c r="D204" s="235" t="s">
        <v>162</v>
      </c>
      <c r="E204" s="252" t="s">
        <v>106</v>
      </c>
      <c r="F204" s="253" t="s">
        <v>177</v>
      </c>
      <c r="G204" s="251"/>
      <c r="H204" s="254">
        <v>28.404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162</v>
      </c>
      <c r="AU204" s="260" t="s">
        <v>90</v>
      </c>
      <c r="AV204" s="14" t="s">
        <v>158</v>
      </c>
      <c r="AW204" s="14" t="s">
        <v>41</v>
      </c>
      <c r="AX204" s="14" t="s">
        <v>88</v>
      </c>
      <c r="AY204" s="260" t="s">
        <v>151</v>
      </c>
    </row>
    <row r="205" s="2" customFormat="1" ht="24" customHeight="1">
      <c r="A205" s="41"/>
      <c r="B205" s="42"/>
      <c r="C205" s="222" t="s">
        <v>7</v>
      </c>
      <c r="D205" s="222" t="s">
        <v>153</v>
      </c>
      <c r="E205" s="223" t="s">
        <v>867</v>
      </c>
      <c r="F205" s="224" t="s">
        <v>868</v>
      </c>
      <c r="G205" s="225" t="s">
        <v>255</v>
      </c>
      <c r="H205" s="226">
        <v>14.202</v>
      </c>
      <c r="I205" s="227"/>
      <c r="J205" s="228">
        <f>ROUND(I205*H205,2)</f>
        <v>0</v>
      </c>
      <c r="K205" s="224" t="s">
        <v>157</v>
      </c>
      <c r="L205" s="47"/>
      <c r="M205" s="229" t="s">
        <v>35</v>
      </c>
      <c r="N205" s="230" t="s">
        <v>51</v>
      </c>
      <c r="O205" s="87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33" t="s">
        <v>158</v>
      </c>
      <c r="AT205" s="233" t="s">
        <v>153</v>
      </c>
      <c r="AU205" s="233" t="s">
        <v>90</v>
      </c>
      <c r="AY205" s="19" t="s">
        <v>151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9" t="s">
        <v>88</v>
      </c>
      <c r="BK205" s="234">
        <f>ROUND(I205*H205,2)</f>
        <v>0</v>
      </c>
      <c r="BL205" s="19" t="s">
        <v>158</v>
      </c>
      <c r="BM205" s="233" t="s">
        <v>869</v>
      </c>
    </row>
    <row r="206" s="2" customFormat="1">
      <c r="A206" s="41"/>
      <c r="B206" s="42"/>
      <c r="C206" s="43"/>
      <c r="D206" s="235" t="s">
        <v>160</v>
      </c>
      <c r="E206" s="43"/>
      <c r="F206" s="236" t="s">
        <v>339</v>
      </c>
      <c r="G206" s="43"/>
      <c r="H206" s="43"/>
      <c r="I206" s="140"/>
      <c r="J206" s="43"/>
      <c r="K206" s="43"/>
      <c r="L206" s="47"/>
      <c r="M206" s="237"/>
      <c r="N206" s="238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19" t="s">
        <v>160</v>
      </c>
      <c r="AU206" s="19" t="s">
        <v>90</v>
      </c>
    </row>
    <row r="207" s="13" customFormat="1">
      <c r="A207" s="13"/>
      <c r="B207" s="239"/>
      <c r="C207" s="240"/>
      <c r="D207" s="235" t="s">
        <v>162</v>
      </c>
      <c r="E207" s="241" t="s">
        <v>35</v>
      </c>
      <c r="F207" s="242" t="s">
        <v>352</v>
      </c>
      <c r="G207" s="240"/>
      <c r="H207" s="243">
        <v>14.202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162</v>
      </c>
      <c r="AU207" s="249" t="s">
        <v>90</v>
      </c>
      <c r="AV207" s="13" t="s">
        <v>90</v>
      </c>
      <c r="AW207" s="13" t="s">
        <v>41</v>
      </c>
      <c r="AX207" s="13" t="s">
        <v>88</v>
      </c>
      <c r="AY207" s="249" t="s">
        <v>151</v>
      </c>
    </row>
    <row r="208" s="2" customFormat="1" ht="24" customHeight="1">
      <c r="A208" s="41"/>
      <c r="B208" s="42"/>
      <c r="C208" s="222" t="s">
        <v>373</v>
      </c>
      <c r="D208" s="222" t="s">
        <v>153</v>
      </c>
      <c r="E208" s="223" t="s">
        <v>354</v>
      </c>
      <c r="F208" s="224" t="s">
        <v>355</v>
      </c>
      <c r="G208" s="225" t="s">
        <v>156</v>
      </c>
      <c r="H208" s="226">
        <v>639</v>
      </c>
      <c r="I208" s="227"/>
      <c r="J208" s="228">
        <f>ROUND(I208*H208,2)</f>
        <v>0</v>
      </c>
      <c r="K208" s="224" t="s">
        <v>356</v>
      </c>
      <c r="L208" s="47"/>
      <c r="M208" s="229" t="s">
        <v>35</v>
      </c>
      <c r="N208" s="230" t="s">
        <v>51</v>
      </c>
      <c r="O208" s="87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33" t="s">
        <v>158</v>
      </c>
      <c r="AT208" s="233" t="s">
        <v>153</v>
      </c>
      <c r="AU208" s="233" t="s">
        <v>90</v>
      </c>
      <c r="AY208" s="19" t="s">
        <v>151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9" t="s">
        <v>88</v>
      </c>
      <c r="BK208" s="234">
        <f>ROUND(I208*H208,2)</f>
        <v>0</v>
      </c>
      <c r="BL208" s="19" t="s">
        <v>158</v>
      </c>
      <c r="BM208" s="233" t="s">
        <v>870</v>
      </c>
    </row>
    <row r="209" s="2" customFormat="1">
      <c r="A209" s="41"/>
      <c r="B209" s="42"/>
      <c r="C209" s="43"/>
      <c r="D209" s="235" t="s">
        <v>160</v>
      </c>
      <c r="E209" s="43"/>
      <c r="F209" s="236" t="s">
        <v>358</v>
      </c>
      <c r="G209" s="43"/>
      <c r="H209" s="43"/>
      <c r="I209" s="140"/>
      <c r="J209" s="43"/>
      <c r="K209" s="43"/>
      <c r="L209" s="47"/>
      <c r="M209" s="237"/>
      <c r="N209" s="238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160</v>
      </c>
      <c r="AU209" s="19" t="s">
        <v>90</v>
      </c>
    </row>
    <row r="210" s="13" customFormat="1">
      <c r="A210" s="13"/>
      <c r="B210" s="239"/>
      <c r="C210" s="240"/>
      <c r="D210" s="235" t="s">
        <v>162</v>
      </c>
      <c r="E210" s="241" t="s">
        <v>35</v>
      </c>
      <c r="F210" s="242" t="s">
        <v>871</v>
      </c>
      <c r="G210" s="240"/>
      <c r="H210" s="243">
        <v>33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162</v>
      </c>
      <c r="AU210" s="249" t="s">
        <v>90</v>
      </c>
      <c r="AV210" s="13" t="s">
        <v>90</v>
      </c>
      <c r="AW210" s="13" t="s">
        <v>41</v>
      </c>
      <c r="AX210" s="13" t="s">
        <v>80</v>
      </c>
      <c r="AY210" s="249" t="s">
        <v>151</v>
      </c>
    </row>
    <row r="211" s="13" customFormat="1">
      <c r="A211" s="13"/>
      <c r="B211" s="239"/>
      <c r="C211" s="240"/>
      <c r="D211" s="235" t="s">
        <v>162</v>
      </c>
      <c r="E211" s="241" t="s">
        <v>35</v>
      </c>
      <c r="F211" s="242" t="s">
        <v>872</v>
      </c>
      <c r="G211" s="240"/>
      <c r="H211" s="243">
        <v>60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162</v>
      </c>
      <c r="AU211" s="249" t="s">
        <v>90</v>
      </c>
      <c r="AV211" s="13" t="s">
        <v>90</v>
      </c>
      <c r="AW211" s="13" t="s">
        <v>41</v>
      </c>
      <c r="AX211" s="13" t="s">
        <v>80</v>
      </c>
      <c r="AY211" s="249" t="s">
        <v>151</v>
      </c>
    </row>
    <row r="212" s="13" customFormat="1">
      <c r="A212" s="13"/>
      <c r="B212" s="239"/>
      <c r="C212" s="240"/>
      <c r="D212" s="235" t="s">
        <v>162</v>
      </c>
      <c r="E212" s="241" t="s">
        <v>35</v>
      </c>
      <c r="F212" s="242" t="s">
        <v>873</v>
      </c>
      <c r="G212" s="240"/>
      <c r="H212" s="243">
        <v>175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162</v>
      </c>
      <c r="AU212" s="249" t="s">
        <v>90</v>
      </c>
      <c r="AV212" s="13" t="s">
        <v>90</v>
      </c>
      <c r="AW212" s="13" t="s">
        <v>41</v>
      </c>
      <c r="AX212" s="13" t="s">
        <v>80</v>
      </c>
      <c r="AY212" s="249" t="s">
        <v>151</v>
      </c>
    </row>
    <row r="213" s="13" customFormat="1">
      <c r="A213" s="13"/>
      <c r="B213" s="239"/>
      <c r="C213" s="240"/>
      <c r="D213" s="235" t="s">
        <v>162</v>
      </c>
      <c r="E213" s="241" t="s">
        <v>35</v>
      </c>
      <c r="F213" s="242" t="s">
        <v>874</v>
      </c>
      <c r="G213" s="240"/>
      <c r="H213" s="243">
        <v>100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162</v>
      </c>
      <c r="AU213" s="249" t="s">
        <v>90</v>
      </c>
      <c r="AV213" s="13" t="s">
        <v>90</v>
      </c>
      <c r="AW213" s="13" t="s">
        <v>41</v>
      </c>
      <c r="AX213" s="13" t="s">
        <v>80</v>
      </c>
      <c r="AY213" s="249" t="s">
        <v>151</v>
      </c>
    </row>
    <row r="214" s="13" customFormat="1">
      <c r="A214" s="13"/>
      <c r="B214" s="239"/>
      <c r="C214" s="240"/>
      <c r="D214" s="235" t="s">
        <v>162</v>
      </c>
      <c r="E214" s="241" t="s">
        <v>35</v>
      </c>
      <c r="F214" s="242" t="s">
        <v>873</v>
      </c>
      <c r="G214" s="240"/>
      <c r="H214" s="243">
        <v>175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162</v>
      </c>
      <c r="AU214" s="249" t="s">
        <v>90</v>
      </c>
      <c r="AV214" s="13" t="s">
        <v>90</v>
      </c>
      <c r="AW214" s="13" t="s">
        <v>41</v>
      </c>
      <c r="AX214" s="13" t="s">
        <v>80</v>
      </c>
      <c r="AY214" s="249" t="s">
        <v>151</v>
      </c>
    </row>
    <row r="215" s="13" customFormat="1">
      <c r="A215" s="13"/>
      <c r="B215" s="239"/>
      <c r="C215" s="240"/>
      <c r="D215" s="235" t="s">
        <v>162</v>
      </c>
      <c r="E215" s="241" t="s">
        <v>35</v>
      </c>
      <c r="F215" s="242" t="s">
        <v>875</v>
      </c>
      <c r="G215" s="240"/>
      <c r="H215" s="243">
        <v>96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162</v>
      </c>
      <c r="AU215" s="249" t="s">
        <v>90</v>
      </c>
      <c r="AV215" s="13" t="s">
        <v>90</v>
      </c>
      <c r="AW215" s="13" t="s">
        <v>41</v>
      </c>
      <c r="AX215" s="13" t="s">
        <v>80</v>
      </c>
      <c r="AY215" s="249" t="s">
        <v>151</v>
      </c>
    </row>
    <row r="216" s="14" customFormat="1">
      <c r="A216" s="14"/>
      <c r="B216" s="250"/>
      <c r="C216" s="251"/>
      <c r="D216" s="235" t="s">
        <v>162</v>
      </c>
      <c r="E216" s="252" t="s">
        <v>35</v>
      </c>
      <c r="F216" s="253" t="s">
        <v>177</v>
      </c>
      <c r="G216" s="251"/>
      <c r="H216" s="254">
        <v>639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0" t="s">
        <v>162</v>
      </c>
      <c r="AU216" s="260" t="s">
        <v>90</v>
      </c>
      <c r="AV216" s="14" t="s">
        <v>158</v>
      </c>
      <c r="AW216" s="14" t="s">
        <v>41</v>
      </c>
      <c r="AX216" s="14" t="s">
        <v>88</v>
      </c>
      <c r="AY216" s="260" t="s">
        <v>151</v>
      </c>
    </row>
    <row r="217" s="2" customFormat="1" ht="24" customHeight="1">
      <c r="A217" s="41"/>
      <c r="B217" s="42"/>
      <c r="C217" s="222" t="s">
        <v>381</v>
      </c>
      <c r="D217" s="222" t="s">
        <v>153</v>
      </c>
      <c r="E217" s="223" t="s">
        <v>370</v>
      </c>
      <c r="F217" s="224" t="s">
        <v>371</v>
      </c>
      <c r="G217" s="225" t="s">
        <v>156</v>
      </c>
      <c r="H217" s="226">
        <v>639</v>
      </c>
      <c r="I217" s="227"/>
      <c r="J217" s="228">
        <f>ROUND(I217*H217,2)</f>
        <v>0</v>
      </c>
      <c r="K217" s="224" t="s">
        <v>356</v>
      </c>
      <c r="L217" s="47"/>
      <c r="M217" s="229" t="s">
        <v>35</v>
      </c>
      <c r="N217" s="230" t="s">
        <v>51</v>
      </c>
      <c r="O217" s="87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33" t="s">
        <v>158</v>
      </c>
      <c r="AT217" s="233" t="s">
        <v>153</v>
      </c>
      <c r="AU217" s="233" t="s">
        <v>90</v>
      </c>
      <c r="AY217" s="19" t="s">
        <v>151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9" t="s">
        <v>88</v>
      </c>
      <c r="BK217" s="234">
        <f>ROUND(I217*H217,2)</f>
        <v>0</v>
      </c>
      <c r="BL217" s="19" t="s">
        <v>158</v>
      </c>
      <c r="BM217" s="233" t="s">
        <v>876</v>
      </c>
    </row>
    <row r="218" s="2" customFormat="1">
      <c r="A218" s="41"/>
      <c r="B218" s="42"/>
      <c r="C218" s="43"/>
      <c r="D218" s="235" t="s">
        <v>160</v>
      </c>
      <c r="E218" s="43"/>
      <c r="F218" s="236" t="s">
        <v>358</v>
      </c>
      <c r="G218" s="43"/>
      <c r="H218" s="43"/>
      <c r="I218" s="140"/>
      <c r="J218" s="43"/>
      <c r="K218" s="43"/>
      <c r="L218" s="47"/>
      <c r="M218" s="237"/>
      <c r="N218" s="238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160</v>
      </c>
      <c r="AU218" s="19" t="s">
        <v>90</v>
      </c>
    </row>
    <row r="219" s="13" customFormat="1">
      <c r="A219" s="13"/>
      <c r="B219" s="239"/>
      <c r="C219" s="240"/>
      <c r="D219" s="235" t="s">
        <v>162</v>
      </c>
      <c r="E219" s="241" t="s">
        <v>35</v>
      </c>
      <c r="F219" s="242" t="s">
        <v>871</v>
      </c>
      <c r="G219" s="240"/>
      <c r="H219" s="243">
        <v>33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162</v>
      </c>
      <c r="AU219" s="249" t="s">
        <v>90</v>
      </c>
      <c r="AV219" s="13" t="s">
        <v>90</v>
      </c>
      <c r="AW219" s="13" t="s">
        <v>41</v>
      </c>
      <c r="AX219" s="13" t="s">
        <v>80</v>
      </c>
      <c r="AY219" s="249" t="s">
        <v>151</v>
      </c>
    </row>
    <row r="220" s="13" customFormat="1">
      <c r="A220" s="13"/>
      <c r="B220" s="239"/>
      <c r="C220" s="240"/>
      <c r="D220" s="235" t="s">
        <v>162</v>
      </c>
      <c r="E220" s="241" t="s">
        <v>35</v>
      </c>
      <c r="F220" s="242" t="s">
        <v>872</v>
      </c>
      <c r="G220" s="240"/>
      <c r="H220" s="243">
        <v>60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162</v>
      </c>
      <c r="AU220" s="249" t="s">
        <v>90</v>
      </c>
      <c r="AV220" s="13" t="s">
        <v>90</v>
      </c>
      <c r="AW220" s="13" t="s">
        <v>41</v>
      </c>
      <c r="AX220" s="13" t="s">
        <v>80</v>
      </c>
      <c r="AY220" s="249" t="s">
        <v>151</v>
      </c>
    </row>
    <row r="221" s="13" customFormat="1">
      <c r="A221" s="13"/>
      <c r="B221" s="239"/>
      <c r="C221" s="240"/>
      <c r="D221" s="235" t="s">
        <v>162</v>
      </c>
      <c r="E221" s="241" t="s">
        <v>35</v>
      </c>
      <c r="F221" s="242" t="s">
        <v>873</v>
      </c>
      <c r="G221" s="240"/>
      <c r="H221" s="243">
        <v>175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162</v>
      </c>
      <c r="AU221" s="249" t="s">
        <v>90</v>
      </c>
      <c r="AV221" s="13" t="s">
        <v>90</v>
      </c>
      <c r="AW221" s="13" t="s">
        <v>41</v>
      </c>
      <c r="AX221" s="13" t="s">
        <v>80</v>
      </c>
      <c r="AY221" s="249" t="s">
        <v>151</v>
      </c>
    </row>
    <row r="222" s="13" customFormat="1">
      <c r="A222" s="13"/>
      <c r="B222" s="239"/>
      <c r="C222" s="240"/>
      <c r="D222" s="235" t="s">
        <v>162</v>
      </c>
      <c r="E222" s="241" t="s">
        <v>35</v>
      </c>
      <c r="F222" s="242" t="s">
        <v>874</v>
      </c>
      <c r="G222" s="240"/>
      <c r="H222" s="243">
        <v>100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162</v>
      </c>
      <c r="AU222" s="249" t="s">
        <v>90</v>
      </c>
      <c r="AV222" s="13" t="s">
        <v>90</v>
      </c>
      <c r="AW222" s="13" t="s">
        <v>41</v>
      </c>
      <c r="AX222" s="13" t="s">
        <v>80</v>
      </c>
      <c r="AY222" s="249" t="s">
        <v>151</v>
      </c>
    </row>
    <row r="223" s="13" customFormat="1">
      <c r="A223" s="13"/>
      <c r="B223" s="239"/>
      <c r="C223" s="240"/>
      <c r="D223" s="235" t="s">
        <v>162</v>
      </c>
      <c r="E223" s="241" t="s">
        <v>35</v>
      </c>
      <c r="F223" s="242" t="s">
        <v>873</v>
      </c>
      <c r="G223" s="240"/>
      <c r="H223" s="243">
        <v>175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162</v>
      </c>
      <c r="AU223" s="249" t="s">
        <v>90</v>
      </c>
      <c r="AV223" s="13" t="s">
        <v>90</v>
      </c>
      <c r="AW223" s="13" t="s">
        <v>41</v>
      </c>
      <c r="AX223" s="13" t="s">
        <v>80</v>
      </c>
      <c r="AY223" s="249" t="s">
        <v>151</v>
      </c>
    </row>
    <row r="224" s="13" customFormat="1">
      <c r="A224" s="13"/>
      <c r="B224" s="239"/>
      <c r="C224" s="240"/>
      <c r="D224" s="235" t="s">
        <v>162</v>
      </c>
      <c r="E224" s="241" t="s">
        <v>35</v>
      </c>
      <c r="F224" s="242" t="s">
        <v>875</v>
      </c>
      <c r="G224" s="240"/>
      <c r="H224" s="243">
        <v>96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162</v>
      </c>
      <c r="AU224" s="249" t="s">
        <v>90</v>
      </c>
      <c r="AV224" s="13" t="s">
        <v>90</v>
      </c>
      <c r="AW224" s="13" t="s">
        <v>41</v>
      </c>
      <c r="AX224" s="13" t="s">
        <v>80</v>
      </c>
      <c r="AY224" s="249" t="s">
        <v>151</v>
      </c>
    </row>
    <row r="225" s="14" customFormat="1">
      <c r="A225" s="14"/>
      <c r="B225" s="250"/>
      <c r="C225" s="251"/>
      <c r="D225" s="235" t="s">
        <v>162</v>
      </c>
      <c r="E225" s="252" t="s">
        <v>35</v>
      </c>
      <c r="F225" s="253" t="s">
        <v>177</v>
      </c>
      <c r="G225" s="251"/>
      <c r="H225" s="254">
        <v>639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0" t="s">
        <v>162</v>
      </c>
      <c r="AU225" s="260" t="s">
        <v>90</v>
      </c>
      <c r="AV225" s="14" t="s">
        <v>158</v>
      </c>
      <c r="AW225" s="14" t="s">
        <v>41</v>
      </c>
      <c r="AX225" s="14" t="s">
        <v>88</v>
      </c>
      <c r="AY225" s="260" t="s">
        <v>151</v>
      </c>
    </row>
    <row r="226" s="2" customFormat="1" ht="24" customHeight="1">
      <c r="A226" s="41"/>
      <c r="B226" s="42"/>
      <c r="C226" s="222" t="s">
        <v>391</v>
      </c>
      <c r="D226" s="222" t="s">
        <v>153</v>
      </c>
      <c r="E226" s="223" t="s">
        <v>382</v>
      </c>
      <c r="F226" s="224" t="s">
        <v>383</v>
      </c>
      <c r="G226" s="225" t="s">
        <v>255</v>
      </c>
      <c r="H226" s="226">
        <v>136.00999999999999</v>
      </c>
      <c r="I226" s="227"/>
      <c r="J226" s="228">
        <f>ROUND(I226*H226,2)</f>
        <v>0</v>
      </c>
      <c r="K226" s="224" t="s">
        <v>157</v>
      </c>
      <c r="L226" s="47"/>
      <c r="M226" s="229" t="s">
        <v>35</v>
      </c>
      <c r="N226" s="230" t="s">
        <v>51</v>
      </c>
      <c r="O226" s="87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33" t="s">
        <v>158</v>
      </c>
      <c r="AT226" s="233" t="s">
        <v>153</v>
      </c>
      <c r="AU226" s="233" t="s">
        <v>90</v>
      </c>
      <c r="AY226" s="19" t="s">
        <v>151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9" t="s">
        <v>88</v>
      </c>
      <c r="BK226" s="234">
        <f>ROUND(I226*H226,2)</f>
        <v>0</v>
      </c>
      <c r="BL226" s="19" t="s">
        <v>158</v>
      </c>
      <c r="BM226" s="233" t="s">
        <v>877</v>
      </c>
    </row>
    <row r="227" s="2" customFormat="1">
      <c r="A227" s="41"/>
      <c r="B227" s="42"/>
      <c r="C227" s="43"/>
      <c r="D227" s="235" t="s">
        <v>160</v>
      </c>
      <c r="E227" s="43"/>
      <c r="F227" s="236" t="s">
        <v>385</v>
      </c>
      <c r="G227" s="43"/>
      <c r="H227" s="43"/>
      <c r="I227" s="140"/>
      <c r="J227" s="43"/>
      <c r="K227" s="43"/>
      <c r="L227" s="47"/>
      <c r="M227" s="237"/>
      <c r="N227" s="238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160</v>
      </c>
      <c r="AU227" s="19" t="s">
        <v>90</v>
      </c>
    </row>
    <row r="228" s="13" customFormat="1">
      <c r="A228" s="13"/>
      <c r="B228" s="239"/>
      <c r="C228" s="240"/>
      <c r="D228" s="235" t="s">
        <v>162</v>
      </c>
      <c r="E228" s="241" t="s">
        <v>35</v>
      </c>
      <c r="F228" s="242" t="s">
        <v>878</v>
      </c>
      <c r="G228" s="240"/>
      <c r="H228" s="243">
        <v>136.00999999999999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162</v>
      </c>
      <c r="AU228" s="249" t="s">
        <v>90</v>
      </c>
      <c r="AV228" s="13" t="s">
        <v>90</v>
      </c>
      <c r="AW228" s="13" t="s">
        <v>41</v>
      </c>
      <c r="AX228" s="13" t="s">
        <v>88</v>
      </c>
      <c r="AY228" s="249" t="s">
        <v>151</v>
      </c>
    </row>
    <row r="229" s="2" customFormat="1" ht="24" customHeight="1">
      <c r="A229" s="41"/>
      <c r="B229" s="42"/>
      <c r="C229" s="222" t="s">
        <v>400</v>
      </c>
      <c r="D229" s="222" t="s">
        <v>153</v>
      </c>
      <c r="E229" s="223" t="s">
        <v>401</v>
      </c>
      <c r="F229" s="224" t="s">
        <v>402</v>
      </c>
      <c r="G229" s="225" t="s">
        <v>255</v>
      </c>
      <c r="H229" s="226">
        <v>402.23599999999999</v>
      </c>
      <c r="I229" s="227"/>
      <c r="J229" s="228">
        <f>ROUND(I229*H229,2)</f>
        <v>0</v>
      </c>
      <c r="K229" s="224" t="s">
        <v>157</v>
      </c>
      <c r="L229" s="47"/>
      <c r="M229" s="229" t="s">
        <v>35</v>
      </c>
      <c r="N229" s="230" t="s">
        <v>51</v>
      </c>
      <c r="O229" s="87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33" t="s">
        <v>158</v>
      </c>
      <c r="AT229" s="233" t="s">
        <v>153</v>
      </c>
      <c r="AU229" s="233" t="s">
        <v>90</v>
      </c>
      <c r="AY229" s="19" t="s">
        <v>151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9" t="s">
        <v>88</v>
      </c>
      <c r="BK229" s="234">
        <f>ROUND(I229*H229,2)</f>
        <v>0</v>
      </c>
      <c r="BL229" s="19" t="s">
        <v>158</v>
      </c>
      <c r="BM229" s="233" t="s">
        <v>879</v>
      </c>
    </row>
    <row r="230" s="2" customFormat="1">
      <c r="A230" s="41"/>
      <c r="B230" s="42"/>
      <c r="C230" s="43"/>
      <c r="D230" s="235" t="s">
        <v>160</v>
      </c>
      <c r="E230" s="43"/>
      <c r="F230" s="236" t="s">
        <v>404</v>
      </c>
      <c r="G230" s="43"/>
      <c r="H230" s="43"/>
      <c r="I230" s="140"/>
      <c r="J230" s="43"/>
      <c r="K230" s="43"/>
      <c r="L230" s="47"/>
      <c r="M230" s="237"/>
      <c r="N230" s="238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160</v>
      </c>
      <c r="AU230" s="19" t="s">
        <v>90</v>
      </c>
    </row>
    <row r="231" s="13" customFormat="1">
      <c r="A231" s="13"/>
      <c r="B231" s="239"/>
      <c r="C231" s="240"/>
      <c r="D231" s="235" t="s">
        <v>162</v>
      </c>
      <c r="E231" s="241" t="s">
        <v>35</v>
      </c>
      <c r="F231" s="242" t="s">
        <v>880</v>
      </c>
      <c r="G231" s="240"/>
      <c r="H231" s="243">
        <v>402.23599999999999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162</v>
      </c>
      <c r="AU231" s="249" t="s">
        <v>90</v>
      </c>
      <c r="AV231" s="13" t="s">
        <v>90</v>
      </c>
      <c r="AW231" s="13" t="s">
        <v>41</v>
      </c>
      <c r="AX231" s="13" t="s">
        <v>88</v>
      </c>
      <c r="AY231" s="249" t="s">
        <v>151</v>
      </c>
    </row>
    <row r="232" s="2" customFormat="1" ht="24" customHeight="1">
      <c r="A232" s="41"/>
      <c r="B232" s="42"/>
      <c r="C232" s="222" t="s">
        <v>406</v>
      </c>
      <c r="D232" s="222" t="s">
        <v>153</v>
      </c>
      <c r="E232" s="223" t="s">
        <v>407</v>
      </c>
      <c r="F232" s="224" t="s">
        <v>408</v>
      </c>
      <c r="G232" s="225" t="s">
        <v>255</v>
      </c>
      <c r="H232" s="226">
        <v>106.063</v>
      </c>
      <c r="I232" s="227"/>
      <c r="J232" s="228">
        <f>ROUND(I232*H232,2)</f>
        <v>0</v>
      </c>
      <c r="K232" s="224" t="s">
        <v>157</v>
      </c>
      <c r="L232" s="47"/>
      <c r="M232" s="229" t="s">
        <v>35</v>
      </c>
      <c r="N232" s="230" t="s">
        <v>51</v>
      </c>
      <c r="O232" s="87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33" t="s">
        <v>158</v>
      </c>
      <c r="AT232" s="233" t="s">
        <v>153</v>
      </c>
      <c r="AU232" s="233" t="s">
        <v>90</v>
      </c>
      <c r="AY232" s="19" t="s">
        <v>151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9" t="s">
        <v>88</v>
      </c>
      <c r="BK232" s="234">
        <f>ROUND(I232*H232,2)</f>
        <v>0</v>
      </c>
      <c r="BL232" s="19" t="s">
        <v>158</v>
      </c>
      <c r="BM232" s="233" t="s">
        <v>881</v>
      </c>
    </row>
    <row r="233" s="2" customFormat="1">
      <c r="A233" s="41"/>
      <c r="B233" s="42"/>
      <c r="C233" s="43"/>
      <c r="D233" s="235" t="s">
        <v>160</v>
      </c>
      <c r="E233" s="43"/>
      <c r="F233" s="236" t="s">
        <v>404</v>
      </c>
      <c r="G233" s="43"/>
      <c r="H233" s="43"/>
      <c r="I233" s="140"/>
      <c r="J233" s="43"/>
      <c r="K233" s="43"/>
      <c r="L233" s="47"/>
      <c r="M233" s="237"/>
      <c r="N233" s="238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19" t="s">
        <v>160</v>
      </c>
      <c r="AU233" s="19" t="s">
        <v>90</v>
      </c>
    </row>
    <row r="234" s="13" customFormat="1">
      <c r="A234" s="13"/>
      <c r="B234" s="239"/>
      <c r="C234" s="240"/>
      <c r="D234" s="235" t="s">
        <v>162</v>
      </c>
      <c r="E234" s="241" t="s">
        <v>35</v>
      </c>
      <c r="F234" s="242" t="s">
        <v>784</v>
      </c>
      <c r="G234" s="240"/>
      <c r="H234" s="243">
        <v>106.063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162</v>
      </c>
      <c r="AU234" s="249" t="s">
        <v>90</v>
      </c>
      <c r="AV234" s="13" t="s">
        <v>90</v>
      </c>
      <c r="AW234" s="13" t="s">
        <v>41</v>
      </c>
      <c r="AX234" s="13" t="s">
        <v>88</v>
      </c>
      <c r="AY234" s="249" t="s">
        <v>151</v>
      </c>
    </row>
    <row r="235" s="2" customFormat="1" ht="24" customHeight="1">
      <c r="A235" s="41"/>
      <c r="B235" s="42"/>
      <c r="C235" s="222" t="s">
        <v>412</v>
      </c>
      <c r="D235" s="222" t="s">
        <v>153</v>
      </c>
      <c r="E235" s="223" t="s">
        <v>413</v>
      </c>
      <c r="F235" s="224" t="s">
        <v>414</v>
      </c>
      <c r="G235" s="225" t="s">
        <v>255</v>
      </c>
      <c r="H235" s="226">
        <v>201.118</v>
      </c>
      <c r="I235" s="227"/>
      <c r="J235" s="228">
        <f>ROUND(I235*H235,2)</f>
        <v>0</v>
      </c>
      <c r="K235" s="224" t="s">
        <v>157</v>
      </c>
      <c r="L235" s="47"/>
      <c r="M235" s="229" t="s">
        <v>35</v>
      </c>
      <c r="N235" s="230" t="s">
        <v>51</v>
      </c>
      <c r="O235" s="87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33" t="s">
        <v>158</v>
      </c>
      <c r="AT235" s="233" t="s">
        <v>153</v>
      </c>
      <c r="AU235" s="233" t="s">
        <v>90</v>
      </c>
      <c r="AY235" s="19" t="s">
        <v>151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9" t="s">
        <v>88</v>
      </c>
      <c r="BK235" s="234">
        <f>ROUND(I235*H235,2)</f>
        <v>0</v>
      </c>
      <c r="BL235" s="19" t="s">
        <v>158</v>
      </c>
      <c r="BM235" s="233" t="s">
        <v>882</v>
      </c>
    </row>
    <row r="236" s="2" customFormat="1">
      <c r="A236" s="41"/>
      <c r="B236" s="42"/>
      <c r="C236" s="43"/>
      <c r="D236" s="235" t="s">
        <v>160</v>
      </c>
      <c r="E236" s="43"/>
      <c r="F236" s="236" t="s">
        <v>416</v>
      </c>
      <c r="G236" s="43"/>
      <c r="H236" s="43"/>
      <c r="I236" s="140"/>
      <c r="J236" s="43"/>
      <c r="K236" s="43"/>
      <c r="L236" s="47"/>
      <c r="M236" s="237"/>
      <c r="N236" s="238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19" t="s">
        <v>160</v>
      </c>
      <c r="AU236" s="19" t="s">
        <v>90</v>
      </c>
    </row>
    <row r="237" s="13" customFormat="1">
      <c r="A237" s="13"/>
      <c r="B237" s="239"/>
      <c r="C237" s="240"/>
      <c r="D237" s="235" t="s">
        <v>162</v>
      </c>
      <c r="E237" s="241" t="s">
        <v>35</v>
      </c>
      <c r="F237" s="242" t="s">
        <v>789</v>
      </c>
      <c r="G237" s="240"/>
      <c r="H237" s="243">
        <v>201.118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162</v>
      </c>
      <c r="AU237" s="249" t="s">
        <v>90</v>
      </c>
      <c r="AV237" s="13" t="s">
        <v>90</v>
      </c>
      <c r="AW237" s="13" t="s">
        <v>41</v>
      </c>
      <c r="AX237" s="13" t="s">
        <v>88</v>
      </c>
      <c r="AY237" s="249" t="s">
        <v>151</v>
      </c>
    </row>
    <row r="238" s="2" customFormat="1" ht="16.5" customHeight="1">
      <c r="A238" s="41"/>
      <c r="B238" s="42"/>
      <c r="C238" s="222" t="s">
        <v>418</v>
      </c>
      <c r="D238" s="222" t="s">
        <v>153</v>
      </c>
      <c r="E238" s="223" t="s">
        <v>419</v>
      </c>
      <c r="F238" s="224" t="s">
        <v>420</v>
      </c>
      <c r="G238" s="225" t="s">
        <v>255</v>
      </c>
      <c r="H238" s="226">
        <v>300.42399999999998</v>
      </c>
      <c r="I238" s="227"/>
      <c r="J238" s="228">
        <f>ROUND(I238*H238,2)</f>
        <v>0</v>
      </c>
      <c r="K238" s="224" t="s">
        <v>157</v>
      </c>
      <c r="L238" s="47"/>
      <c r="M238" s="229" t="s">
        <v>35</v>
      </c>
      <c r="N238" s="230" t="s">
        <v>51</v>
      </c>
      <c r="O238" s="87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33" t="s">
        <v>158</v>
      </c>
      <c r="AT238" s="233" t="s">
        <v>153</v>
      </c>
      <c r="AU238" s="233" t="s">
        <v>90</v>
      </c>
      <c r="AY238" s="19" t="s">
        <v>151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9" t="s">
        <v>88</v>
      </c>
      <c r="BK238" s="234">
        <f>ROUND(I238*H238,2)</f>
        <v>0</v>
      </c>
      <c r="BL238" s="19" t="s">
        <v>158</v>
      </c>
      <c r="BM238" s="233" t="s">
        <v>883</v>
      </c>
    </row>
    <row r="239" s="2" customFormat="1">
      <c r="A239" s="41"/>
      <c r="B239" s="42"/>
      <c r="C239" s="43"/>
      <c r="D239" s="235" t="s">
        <v>160</v>
      </c>
      <c r="E239" s="43"/>
      <c r="F239" s="236" t="s">
        <v>422</v>
      </c>
      <c r="G239" s="43"/>
      <c r="H239" s="43"/>
      <c r="I239" s="140"/>
      <c r="J239" s="43"/>
      <c r="K239" s="43"/>
      <c r="L239" s="47"/>
      <c r="M239" s="237"/>
      <c r="N239" s="238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160</v>
      </c>
      <c r="AU239" s="19" t="s">
        <v>90</v>
      </c>
    </row>
    <row r="240" s="13" customFormat="1">
      <c r="A240" s="13"/>
      <c r="B240" s="239"/>
      <c r="C240" s="240"/>
      <c r="D240" s="235" t="s">
        <v>162</v>
      </c>
      <c r="E240" s="241" t="s">
        <v>35</v>
      </c>
      <c r="F240" s="242" t="s">
        <v>884</v>
      </c>
      <c r="G240" s="240"/>
      <c r="H240" s="243">
        <v>300.42399999999998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162</v>
      </c>
      <c r="AU240" s="249" t="s">
        <v>90</v>
      </c>
      <c r="AV240" s="13" t="s">
        <v>90</v>
      </c>
      <c r="AW240" s="13" t="s">
        <v>41</v>
      </c>
      <c r="AX240" s="13" t="s">
        <v>88</v>
      </c>
      <c r="AY240" s="249" t="s">
        <v>151</v>
      </c>
    </row>
    <row r="241" s="2" customFormat="1" ht="24" customHeight="1">
      <c r="A241" s="41"/>
      <c r="B241" s="42"/>
      <c r="C241" s="222" t="s">
        <v>423</v>
      </c>
      <c r="D241" s="222" t="s">
        <v>153</v>
      </c>
      <c r="E241" s="223" t="s">
        <v>424</v>
      </c>
      <c r="F241" s="224" t="s">
        <v>425</v>
      </c>
      <c r="G241" s="225" t="s">
        <v>426</v>
      </c>
      <c r="H241" s="226">
        <v>190.91300000000001</v>
      </c>
      <c r="I241" s="227"/>
      <c r="J241" s="228">
        <f>ROUND(I241*H241,2)</f>
        <v>0</v>
      </c>
      <c r="K241" s="224" t="s">
        <v>157</v>
      </c>
      <c r="L241" s="47"/>
      <c r="M241" s="229" t="s">
        <v>35</v>
      </c>
      <c r="N241" s="230" t="s">
        <v>51</v>
      </c>
      <c r="O241" s="87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33" t="s">
        <v>158</v>
      </c>
      <c r="AT241" s="233" t="s">
        <v>153</v>
      </c>
      <c r="AU241" s="233" t="s">
        <v>90</v>
      </c>
      <c r="AY241" s="19" t="s">
        <v>151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9" t="s">
        <v>88</v>
      </c>
      <c r="BK241" s="234">
        <f>ROUND(I241*H241,2)</f>
        <v>0</v>
      </c>
      <c r="BL241" s="19" t="s">
        <v>158</v>
      </c>
      <c r="BM241" s="233" t="s">
        <v>885</v>
      </c>
    </row>
    <row r="242" s="2" customFormat="1">
      <c r="A242" s="41"/>
      <c r="B242" s="42"/>
      <c r="C242" s="43"/>
      <c r="D242" s="235" t="s">
        <v>160</v>
      </c>
      <c r="E242" s="43"/>
      <c r="F242" s="236" t="s">
        <v>428</v>
      </c>
      <c r="G242" s="43"/>
      <c r="H242" s="43"/>
      <c r="I242" s="140"/>
      <c r="J242" s="43"/>
      <c r="K242" s="43"/>
      <c r="L242" s="47"/>
      <c r="M242" s="237"/>
      <c r="N242" s="238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19" t="s">
        <v>160</v>
      </c>
      <c r="AU242" s="19" t="s">
        <v>90</v>
      </c>
    </row>
    <row r="243" s="13" customFormat="1">
      <c r="A243" s="13"/>
      <c r="B243" s="239"/>
      <c r="C243" s="240"/>
      <c r="D243" s="235" t="s">
        <v>162</v>
      </c>
      <c r="E243" s="241" t="s">
        <v>784</v>
      </c>
      <c r="F243" s="242" t="s">
        <v>886</v>
      </c>
      <c r="G243" s="240"/>
      <c r="H243" s="243">
        <v>106.063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162</v>
      </c>
      <c r="AU243" s="249" t="s">
        <v>90</v>
      </c>
      <c r="AV243" s="13" t="s">
        <v>90</v>
      </c>
      <c r="AW243" s="13" t="s">
        <v>41</v>
      </c>
      <c r="AX243" s="13" t="s">
        <v>88</v>
      </c>
      <c r="AY243" s="249" t="s">
        <v>151</v>
      </c>
    </row>
    <row r="244" s="13" customFormat="1">
      <c r="A244" s="13"/>
      <c r="B244" s="239"/>
      <c r="C244" s="240"/>
      <c r="D244" s="235" t="s">
        <v>162</v>
      </c>
      <c r="E244" s="240"/>
      <c r="F244" s="242" t="s">
        <v>887</v>
      </c>
      <c r="G244" s="240"/>
      <c r="H244" s="243">
        <v>190.91300000000001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162</v>
      </c>
      <c r="AU244" s="249" t="s">
        <v>90</v>
      </c>
      <c r="AV244" s="13" t="s">
        <v>90</v>
      </c>
      <c r="AW244" s="13" t="s">
        <v>4</v>
      </c>
      <c r="AX244" s="13" t="s">
        <v>88</v>
      </c>
      <c r="AY244" s="249" t="s">
        <v>151</v>
      </c>
    </row>
    <row r="245" s="2" customFormat="1" ht="24" customHeight="1">
      <c r="A245" s="41"/>
      <c r="B245" s="42"/>
      <c r="C245" s="222" t="s">
        <v>430</v>
      </c>
      <c r="D245" s="222" t="s">
        <v>153</v>
      </c>
      <c r="E245" s="223" t="s">
        <v>431</v>
      </c>
      <c r="F245" s="224" t="s">
        <v>432</v>
      </c>
      <c r="G245" s="225" t="s">
        <v>255</v>
      </c>
      <c r="H245" s="226">
        <v>221.64099999999999</v>
      </c>
      <c r="I245" s="227"/>
      <c r="J245" s="228">
        <f>ROUND(I245*H245,2)</f>
        <v>0</v>
      </c>
      <c r="K245" s="224" t="s">
        <v>157</v>
      </c>
      <c r="L245" s="47"/>
      <c r="M245" s="229" t="s">
        <v>35</v>
      </c>
      <c r="N245" s="230" t="s">
        <v>51</v>
      </c>
      <c r="O245" s="87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33" t="s">
        <v>158</v>
      </c>
      <c r="AT245" s="233" t="s">
        <v>153</v>
      </c>
      <c r="AU245" s="233" t="s">
        <v>90</v>
      </c>
      <c r="AY245" s="19" t="s">
        <v>151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9" t="s">
        <v>88</v>
      </c>
      <c r="BK245" s="234">
        <f>ROUND(I245*H245,2)</f>
        <v>0</v>
      </c>
      <c r="BL245" s="19" t="s">
        <v>158</v>
      </c>
      <c r="BM245" s="233" t="s">
        <v>888</v>
      </c>
    </row>
    <row r="246" s="2" customFormat="1">
      <c r="A246" s="41"/>
      <c r="B246" s="42"/>
      <c r="C246" s="43"/>
      <c r="D246" s="235" t="s">
        <v>160</v>
      </c>
      <c r="E246" s="43"/>
      <c r="F246" s="236" t="s">
        <v>434</v>
      </c>
      <c r="G246" s="43"/>
      <c r="H246" s="43"/>
      <c r="I246" s="140"/>
      <c r="J246" s="43"/>
      <c r="K246" s="43"/>
      <c r="L246" s="47"/>
      <c r="M246" s="237"/>
      <c r="N246" s="238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160</v>
      </c>
      <c r="AU246" s="19" t="s">
        <v>90</v>
      </c>
    </row>
    <row r="247" s="13" customFormat="1">
      <c r="A247" s="13"/>
      <c r="B247" s="239"/>
      <c r="C247" s="240"/>
      <c r="D247" s="235" t="s">
        <v>162</v>
      </c>
      <c r="E247" s="241" t="s">
        <v>35</v>
      </c>
      <c r="F247" s="242" t="s">
        <v>889</v>
      </c>
      <c r="G247" s="240"/>
      <c r="H247" s="243">
        <v>193.79900000000001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162</v>
      </c>
      <c r="AU247" s="249" t="s">
        <v>90</v>
      </c>
      <c r="AV247" s="13" t="s">
        <v>90</v>
      </c>
      <c r="AW247" s="13" t="s">
        <v>41</v>
      </c>
      <c r="AX247" s="13" t="s">
        <v>80</v>
      </c>
      <c r="AY247" s="249" t="s">
        <v>151</v>
      </c>
    </row>
    <row r="248" s="13" customFormat="1">
      <c r="A248" s="13"/>
      <c r="B248" s="239"/>
      <c r="C248" s="240"/>
      <c r="D248" s="235" t="s">
        <v>162</v>
      </c>
      <c r="E248" s="241" t="s">
        <v>35</v>
      </c>
      <c r="F248" s="242" t="s">
        <v>890</v>
      </c>
      <c r="G248" s="240"/>
      <c r="H248" s="243">
        <v>7.319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162</v>
      </c>
      <c r="AU248" s="249" t="s">
        <v>90</v>
      </c>
      <c r="AV248" s="13" t="s">
        <v>90</v>
      </c>
      <c r="AW248" s="13" t="s">
        <v>41</v>
      </c>
      <c r="AX248" s="13" t="s">
        <v>80</v>
      </c>
      <c r="AY248" s="249" t="s">
        <v>151</v>
      </c>
    </row>
    <row r="249" s="16" customFormat="1">
      <c r="A249" s="16"/>
      <c r="B249" s="271"/>
      <c r="C249" s="272"/>
      <c r="D249" s="235" t="s">
        <v>162</v>
      </c>
      <c r="E249" s="273" t="s">
        <v>789</v>
      </c>
      <c r="F249" s="274" t="s">
        <v>437</v>
      </c>
      <c r="G249" s="272"/>
      <c r="H249" s="275">
        <v>201.118</v>
      </c>
      <c r="I249" s="276"/>
      <c r="J249" s="272"/>
      <c r="K249" s="272"/>
      <c r="L249" s="277"/>
      <c r="M249" s="278"/>
      <c r="N249" s="279"/>
      <c r="O249" s="279"/>
      <c r="P249" s="279"/>
      <c r="Q249" s="279"/>
      <c r="R249" s="279"/>
      <c r="S249" s="279"/>
      <c r="T249" s="280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1" t="s">
        <v>162</v>
      </c>
      <c r="AU249" s="281" t="s">
        <v>90</v>
      </c>
      <c r="AV249" s="16" t="s">
        <v>195</v>
      </c>
      <c r="AW249" s="16" t="s">
        <v>41</v>
      </c>
      <c r="AX249" s="16" t="s">
        <v>80</v>
      </c>
      <c r="AY249" s="281" t="s">
        <v>151</v>
      </c>
    </row>
    <row r="250" s="13" customFormat="1">
      <c r="A250" s="13"/>
      <c r="B250" s="239"/>
      <c r="C250" s="240"/>
      <c r="D250" s="235" t="s">
        <v>162</v>
      </c>
      <c r="E250" s="241" t="s">
        <v>35</v>
      </c>
      <c r="F250" s="242" t="s">
        <v>106</v>
      </c>
      <c r="G250" s="240"/>
      <c r="H250" s="243">
        <v>28.404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162</v>
      </c>
      <c r="AU250" s="249" t="s">
        <v>90</v>
      </c>
      <c r="AV250" s="13" t="s">
        <v>90</v>
      </c>
      <c r="AW250" s="13" t="s">
        <v>41</v>
      </c>
      <c r="AX250" s="13" t="s">
        <v>80</v>
      </c>
      <c r="AY250" s="249" t="s">
        <v>151</v>
      </c>
    </row>
    <row r="251" s="13" customFormat="1">
      <c r="A251" s="13"/>
      <c r="B251" s="239"/>
      <c r="C251" s="240"/>
      <c r="D251" s="235" t="s">
        <v>162</v>
      </c>
      <c r="E251" s="241" t="s">
        <v>35</v>
      </c>
      <c r="F251" s="242" t="s">
        <v>891</v>
      </c>
      <c r="G251" s="240"/>
      <c r="H251" s="243">
        <v>-7.8810000000000002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162</v>
      </c>
      <c r="AU251" s="249" t="s">
        <v>90</v>
      </c>
      <c r="AV251" s="13" t="s">
        <v>90</v>
      </c>
      <c r="AW251" s="13" t="s">
        <v>41</v>
      </c>
      <c r="AX251" s="13" t="s">
        <v>80</v>
      </c>
      <c r="AY251" s="249" t="s">
        <v>151</v>
      </c>
    </row>
    <row r="252" s="16" customFormat="1">
      <c r="A252" s="16"/>
      <c r="B252" s="271"/>
      <c r="C252" s="272"/>
      <c r="D252" s="235" t="s">
        <v>162</v>
      </c>
      <c r="E252" s="273" t="s">
        <v>782</v>
      </c>
      <c r="F252" s="274" t="s">
        <v>437</v>
      </c>
      <c r="G252" s="272"/>
      <c r="H252" s="275">
        <v>20.523</v>
      </c>
      <c r="I252" s="276"/>
      <c r="J252" s="272"/>
      <c r="K252" s="272"/>
      <c r="L252" s="277"/>
      <c r="M252" s="278"/>
      <c r="N252" s="279"/>
      <c r="O252" s="279"/>
      <c r="P252" s="279"/>
      <c r="Q252" s="279"/>
      <c r="R252" s="279"/>
      <c r="S252" s="279"/>
      <c r="T252" s="280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81" t="s">
        <v>162</v>
      </c>
      <c r="AU252" s="281" t="s">
        <v>90</v>
      </c>
      <c r="AV252" s="16" t="s">
        <v>195</v>
      </c>
      <c r="AW252" s="16" t="s">
        <v>41</v>
      </c>
      <c r="AX252" s="16" t="s">
        <v>80</v>
      </c>
      <c r="AY252" s="281" t="s">
        <v>151</v>
      </c>
    </row>
    <row r="253" s="14" customFormat="1">
      <c r="A253" s="14"/>
      <c r="B253" s="250"/>
      <c r="C253" s="251"/>
      <c r="D253" s="235" t="s">
        <v>162</v>
      </c>
      <c r="E253" s="252" t="s">
        <v>118</v>
      </c>
      <c r="F253" s="253" t="s">
        <v>177</v>
      </c>
      <c r="G253" s="251"/>
      <c r="H253" s="254">
        <v>221.64099999999999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0" t="s">
        <v>162</v>
      </c>
      <c r="AU253" s="260" t="s">
        <v>90</v>
      </c>
      <c r="AV253" s="14" t="s">
        <v>158</v>
      </c>
      <c r="AW253" s="14" t="s">
        <v>41</v>
      </c>
      <c r="AX253" s="14" t="s">
        <v>88</v>
      </c>
      <c r="AY253" s="260" t="s">
        <v>151</v>
      </c>
    </row>
    <row r="254" s="2" customFormat="1" ht="16.5" customHeight="1">
      <c r="A254" s="41"/>
      <c r="B254" s="42"/>
      <c r="C254" s="282" t="s">
        <v>448</v>
      </c>
      <c r="D254" s="282" t="s">
        <v>449</v>
      </c>
      <c r="E254" s="283" t="s">
        <v>450</v>
      </c>
      <c r="F254" s="284" t="s">
        <v>451</v>
      </c>
      <c r="G254" s="285" t="s">
        <v>426</v>
      </c>
      <c r="H254" s="286">
        <v>127.34</v>
      </c>
      <c r="I254" s="287"/>
      <c r="J254" s="288">
        <f>ROUND(I254*H254,2)</f>
        <v>0</v>
      </c>
      <c r="K254" s="284" t="s">
        <v>157</v>
      </c>
      <c r="L254" s="289"/>
      <c r="M254" s="290" t="s">
        <v>35</v>
      </c>
      <c r="N254" s="291" t="s">
        <v>51</v>
      </c>
      <c r="O254" s="87"/>
      <c r="P254" s="231">
        <f>O254*H254</f>
        <v>0</v>
      </c>
      <c r="Q254" s="231">
        <v>1</v>
      </c>
      <c r="R254" s="231">
        <f>Q254*H254</f>
        <v>127.34</v>
      </c>
      <c r="S254" s="231">
        <v>0</v>
      </c>
      <c r="T254" s="232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33" t="s">
        <v>107</v>
      </c>
      <c r="AT254" s="233" t="s">
        <v>449</v>
      </c>
      <c r="AU254" s="233" t="s">
        <v>90</v>
      </c>
      <c r="AY254" s="19" t="s">
        <v>151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9" t="s">
        <v>88</v>
      </c>
      <c r="BK254" s="234">
        <f>ROUND(I254*H254,2)</f>
        <v>0</v>
      </c>
      <c r="BL254" s="19" t="s">
        <v>158</v>
      </c>
      <c r="BM254" s="233" t="s">
        <v>892</v>
      </c>
    </row>
    <row r="255" s="15" customFormat="1">
      <c r="A255" s="15"/>
      <c r="B255" s="261"/>
      <c r="C255" s="262"/>
      <c r="D255" s="235" t="s">
        <v>162</v>
      </c>
      <c r="E255" s="263" t="s">
        <v>35</v>
      </c>
      <c r="F255" s="264" t="s">
        <v>893</v>
      </c>
      <c r="G255" s="262"/>
      <c r="H255" s="263" t="s">
        <v>35</v>
      </c>
      <c r="I255" s="265"/>
      <c r="J255" s="262"/>
      <c r="K255" s="262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162</v>
      </c>
      <c r="AU255" s="270" t="s">
        <v>90</v>
      </c>
      <c r="AV255" s="15" t="s">
        <v>88</v>
      </c>
      <c r="AW255" s="15" t="s">
        <v>41</v>
      </c>
      <c r="AX255" s="15" t="s">
        <v>80</v>
      </c>
      <c r="AY255" s="270" t="s">
        <v>151</v>
      </c>
    </row>
    <row r="256" s="13" customFormat="1">
      <c r="A256" s="13"/>
      <c r="B256" s="239"/>
      <c r="C256" s="240"/>
      <c r="D256" s="235" t="s">
        <v>162</v>
      </c>
      <c r="E256" s="241" t="s">
        <v>35</v>
      </c>
      <c r="F256" s="242" t="s">
        <v>894</v>
      </c>
      <c r="G256" s="240"/>
      <c r="H256" s="243">
        <v>43.146999999999998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162</v>
      </c>
      <c r="AU256" s="249" t="s">
        <v>90</v>
      </c>
      <c r="AV256" s="13" t="s">
        <v>90</v>
      </c>
      <c r="AW256" s="13" t="s">
        <v>41</v>
      </c>
      <c r="AX256" s="13" t="s">
        <v>80</v>
      </c>
      <c r="AY256" s="249" t="s">
        <v>151</v>
      </c>
    </row>
    <row r="257" s="13" customFormat="1">
      <c r="A257" s="13"/>
      <c r="B257" s="239"/>
      <c r="C257" s="240"/>
      <c r="D257" s="235" t="s">
        <v>162</v>
      </c>
      <c r="E257" s="241" t="s">
        <v>35</v>
      </c>
      <c r="F257" s="242" t="s">
        <v>782</v>
      </c>
      <c r="G257" s="240"/>
      <c r="H257" s="243">
        <v>20.523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162</v>
      </c>
      <c r="AU257" s="249" t="s">
        <v>90</v>
      </c>
      <c r="AV257" s="13" t="s">
        <v>90</v>
      </c>
      <c r="AW257" s="13" t="s">
        <v>41</v>
      </c>
      <c r="AX257" s="13" t="s">
        <v>80</v>
      </c>
      <c r="AY257" s="249" t="s">
        <v>151</v>
      </c>
    </row>
    <row r="258" s="14" customFormat="1">
      <c r="A258" s="14"/>
      <c r="B258" s="250"/>
      <c r="C258" s="251"/>
      <c r="D258" s="235" t="s">
        <v>162</v>
      </c>
      <c r="E258" s="252" t="s">
        <v>35</v>
      </c>
      <c r="F258" s="253" t="s">
        <v>177</v>
      </c>
      <c r="G258" s="251"/>
      <c r="H258" s="254">
        <v>63.670000000000002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162</v>
      </c>
      <c r="AU258" s="260" t="s">
        <v>90</v>
      </c>
      <c r="AV258" s="14" t="s">
        <v>158</v>
      </c>
      <c r="AW258" s="14" t="s">
        <v>41</v>
      </c>
      <c r="AX258" s="14" t="s">
        <v>88</v>
      </c>
      <c r="AY258" s="260" t="s">
        <v>151</v>
      </c>
    </row>
    <row r="259" s="13" customFormat="1">
      <c r="A259" s="13"/>
      <c r="B259" s="239"/>
      <c r="C259" s="240"/>
      <c r="D259" s="235" t="s">
        <v>162</v>
      </c>
      <c r="E259" s="240"/>
      <c r="F259" s="242" t="s">
        <v>895</v>
      </c>
      <c r="G259" s="240"/>
      <c r="H259" s="243">
        <v>127.34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162</v>
      </c>
      <c r="AU259" s="249" t="s">
        <v>90</v>
      </c>
      <c r="AV259" s="13" t="s">
        <v>90</v>
      </c>
      <c r="AW259" s="13" t="s">
        <v>4</v>
      </c>
      <c r="AX259" s="13" t="s">
        <v>88</v>
      </c>
      <c r="AY259" s="249" t="s">
        <v>151</v>
      </c>
    </row>
    <row r="260" s="2" customFormat="1" ht="24" customHeight="1">
      <c r="A260" s="41"/>
      <c r="B260" s="42"/>
      <c r="C260" s="222" t="s">
        <v>454</v>
      </c>
      <c r="D260" s="222" t="s">
        <v>153</v>
      </c>
      <c r="E260" s="223" t="s">
        <v>455</v>
      </c>
      <c r="F260" s="224" t="s">
        <v>456</v>
      </c>
      <c r="G260" s="225" t="s">
        <v>255</v>
      </c>
      <c r="H260" s="226">
        <v>65.221000000000004</v>
      </c>
      <c r="I260" s="227"/>
      <c r="J260" s="228">
        <f>ROUND(I260*H260,2)</f>
        <v>0</v>
      </c>
      <c r="K260" s="224" t="s">
        <v>157</v>
      </c>
      <c r="L260" s="47"/>
      <c r="M260" s="229" t="s">
        <v>35</v>
      </c>
      <c r="N260" s="230" t="s">
        <v>51</v>
      </c>
      <c r="O260" s="87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33" t="s">
        <v>158</v>
      </c>
      <c r="AT260" s="233" t="s">
        <v>153</v>
      </c>
      <c r="AU260" s="233" t="s">
        <v>90</v>
      </c>
      <c r="AY260" s="19" t="s">
        <v>151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9" t="s">
        <v>88</v>
      </c>
      <c r="BK260" s="234">
        <f>ROUND(I260*H260,2)</f>
        <v>0</v>
      </c>
      <c r="BL260" s="19" t="s">
        <v>158</v>
      </c>
      <c r="BM260" s="233" t="s">
        <v>896</v>
      </c>
    </row>
    <row r="261" s="2" customFormat="1">
      <c r="A261" s="41"/>
      <c r="B261" s="42"/>
      <c r="C261" s="43"/>
      <c r="D261" s="235" t="s">
        <v>160</v>
      </c>
      <c r="E261" s="43"/>
      <c r="F261" s="236" t="s">
        <v>458</v>
      </c>
      <c r="G261" s="43"/>
      <c r="H261" s="43"/>
      <c r="I261" s="140"/>
      <c r="J261" s="43"/>
      <c r="K261" s="43"/>
      <c r="L261" s="47"/>
      <c r="M261" s="237"/>
      <c r="N261" s="238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9" t="s">
        <v>160</v>
      </c>
      <c r="AU261" s="19" t="s">
        <v>90</v>
      </c>
    </row>
    <row r="262" s="13" customFormat="1">
      <c r="A262" s="13"/>
      <c r="B262" s="239"/>
      <c r="C262" s="240"/>
      <c r="D262" s="235" t="s">
        <v>162</v>
      </c>
      <c r="E262" s="241" t="s">
        <v>35</v>
      </c>
      <c r="F262" s="242" t="s">
        <v>897</v>
      </c>
      <c r="G262" s="240"/>
      <c r="H262" s="243">
        <v>4.4640000000000004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162</v>
      </c>
      <c r="AU262" s="249" t="s">
        <v>90</v>
      </c>
      <c r="AV262" s="13" t="s">
        <v>90</v>
      </c>
      <c r="AW262" s="13" t="s">
        <v>41</v>
      </c>
      <c r="AX262" s="13" t="s">
        <v>80</v>
      </c>
      <c r="AY262" s="249" t="s">
        <v>151</v>
      </c>
    </row>
    <row r="263" s="13" customFormat="1">
      <c r="A263" s="13"/>
      <c r="B263" s="239"/>
      <c r="C263" s="240"/>
      <c r="D263" s="235" t="s">
        <v>162</v>
      </c>
      <c r="E263" s="241" t="s">
        <v>35</v>
      </c>
      <c r="F263" s="242" t="s">
        <v>898</v>
      </c>
      <c r="G263" s="240"/>
      <c r="H263" s="243">
        <v>6.6959999999999997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162</v>
      </c>
      <c r="AU263" s="249" t="s">
        <v>90</v>
      </c>
      <c r="AV263" s="13" t="s">
        <v>90</v>
      </c>
      <c r="AW263" s="13" t="s">
        <v>41</v>
      </c>
      <c r="AX263" s="13" t="s">
        <v>80</v>
      </c>
      <c r="AY263" s="249" t="s">
        <v>151</v>
      </c>
    </row>
    <row r="264" s="13" customFormat="1">
      <c r="A264" s="13"/>
      <c r="B264" s="239"/>
      <c r="C264" s="240"/>
      <c r="D264" s="235" t="s">
        <v>162</v>
      </c>
      <c r="E264" s="241" t="s">
        <v>35</v>
      </c>
      <c r="F264" s="242" t="s">
        <v>899</v>
      </c>
      <c r="G264" s="240"/>
      <c r="H264" s="243">
        <v>19.530000000000001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162</v>
      </c>
      <c r="AU264" s="249" t="s">
        <v>90</v>
      </c>
      <c r="AV264" s="13" t="s">
        <v>90</v>
      </c>
      <c r="AW264" s="13" t="s">
        <v>41</v>
      </c>
      <c r="AX264" s="13" t="s">
        <v>80</v>
      </c>
      <c r="AY264" s="249" t="s">
        <v>151</v>
      </c>
    </row>
    <row r="265" s="13" customFormat="1">
      <c r="A265" s="13"/>
      <c r="B265" s="239"/>
      <c r="C265" s="240"/>
      <c r="D265" s="235" t="s">
        <v>162</v>
      </c>
      <c r="E265" s="241" t="s">
        <v>35</v>
      </c>
      <c r="F265" s="242" t="s">
        <v>900</v>
      </c>
      <c r="G265" s="240"/>
      <c r="H265" s="243">
        <v>11.16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162</v>
      </c>
      <c r="AU265" s="249" t="s">
        <v>90</v>
      </c>
      <c r="AV265" s="13" t="s">
        <v>90</v>
      </c>
      <c r="AW265" s="13" t="s">
        <v>41</v>
      </c>
      <c r="AX265" s="13" t="s">
        <v>80</v>
      </c>
      <c r="AY265" s="249" t="s">
        <v>151</v>
      </c>
    </row>
    <row r="266" s="13" customFormat="1">
      <c r="A266" s="13"/>
      <c r="B266" s="239"/>
      <c r="C266" s="240"/>
      <c r="D266" s="235" t="s">
        <v>162</v>
      </c>
      <c r="E266" s="241" t="s">
        <v>35</v>
      </c>
      <c r="F266" s="242" t="s">
        <v>899</v>
      </c>
      <c r="G266" s="240"/>
      <c r="H266" s="243">
        <v>19.530000000000001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162</v>
      </c>
      <c r="AU266" s="249" t="s">
        <v>90</v>
      </c>
      <c r="AV266" s="13" t="s">
        <v>90</v>
      </c>
      <c r="AW266" s="13" t="s">
        <v>41</v>
      </c>
      <c r="AX266" s="13" t="s">
        <v>80</v>
      </c>
      <c r="AY266" s="249" t="s">
        <v>151</v>
      </c>
    </row>
    <row r="267" s="13" customFormat="1">
      <c r="A267" s="13"/>
      <c r="B267" s="239"/>
      <c r="C267" s="240"/>
      <c r="D267" s="235" t="s">
        <v>162</v>
      </c>
      <c r="E267" s="241" t="s">
        <v>35</v>
      </c>
      <c r="F267" s="242" t="s">
        <v>901</v>
      </c>
      <c r="G267" s="240"/>
      <c r="H267" s="243">
        <v>11.16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162</v>
      </c>
      <c r="AU267" s="249" t="s">
        <v>90</v>
      </c>
      <c r="AV267" s="13" t="s">
        <v>90</v>
      </c>
      <c r="AW267" s="13" t="s">
        <v>41</v>
      </c>
      <c r="AX267" s="13" t="s">
        <v>80</v>
      </c>
      <c r="AY267" s="249" t="s">
        <v>151</v>
      </c>
    </row>
    <row r="268" s="15" customFormat="1">
      <c r="A268" s="15"/>
      <c r="B268" s="261"/>
      <c r="C268" s="262"/>
      <c r="D268" s="235" t="s">
        <v>162</v>
      </c>
      <c r="E268" s="263" t="s">
        <v>35</v>
      </c>
      <c r="F268" s="264" t="s">
        <v>474</v>
      </c>
      <c r="G268" s="262"/>
      <c r="H268" s="263" t="s">
        <v>35</v>
      </c>
      <c r="I268" s="265"/>
      <c r="J268" s="262"/>
      <c r="K268" s="262"/>
      <c r="L268" s="266"/>
      <c r="M268" s="267"/>
      <c r="N268" s="268"/>
      <c r="O268" s="268"/>
      <c r="P268" s="268"/>
      <c r="Q268" s="268"/>
      <c r="R268" s="268"/>
      <c r="S268" s="268"/>
      <c r="T268" s="26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0" t="s">
        <v>162</v>
      </c>
      <c r="AU268" s="270" t="s">
        <v>90</v>
      </c>
      <c r="AV268" s="15" t="s">
        <v>88</v>
      </c>
      <c r="AW268" s="15" t="s">
        <v>41</v>
      </c>
      <c r="AX268" s="15" t="s">
        <v>80</v>
      </c>
      <c r="AY268" s="270" t="s">
        <v>151</v>
      </c>
    </row>
    <row r="269" s="13" customFormat="1">
      <c r="A269" s="13"/>
      <c r="B269" s="239"/>
      <c r="C269" s="240"/>
      <c r="D269" s="235" t="s">
        <v>162</v>
      </c>
      <c r="E269" s="241" t="s">
        <v>786</v>
      </c>
      <c r="F269" s="242" t="s">
        <v>902</v>
      </c>
      <c r="G269" s="240"/>
      <c r="H269" s="243">
        <v>-7.319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162</v>
      </c>
      <c r="AU269" s="249" t="s">
        <v>90</v>
      </c>
      <c r="AV269" s="13" t="s">
        <v>90</v>
      </c>
      <c r="AW269" s="13" t="s">
        <v>41</v>
      </c>
      <c r="AX269" s="13" t="s">
        <v>80</v>
      </c>
      <c r="AY269" s="249" t="s">
        <v>151</v>
      </c>
    </row>
    <row r="270" s="14" customFormat="1">
      <c r="A270" s="14"/>
      <c r="B270" s="250"/>
      <c r="C270" s="251"/>
      <c r="D270" s="235" t="s">
        <v>162</v>
      </c>
      <c r="E270" s="252" t="s">
        <v>112</v>
      </c>
      <c r="F270" s="253" t="s">
        <v>177</v>
      </c>
      <c r="G270" s="251"/>
      <c r="H270" s="254">
        <v>65.221000000000004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0" t="s">
        <v>162</v>
      </c>
      <c r="AU270" s="260" t="s">
        <v>90</v>
      </c>
      <c r="AV270" s="14" t="s">
        <v>158</v>
      </c>
      <c r="AW270" s="14" t="s">
        <v>41</v>
      </c>
      <c r="AX270" s="14" t="s">
        <v>88</v>
      </c>
      <c r="AY270" s="260" t="s">
        <v>151</v>
      </c>
    </row>
    <row r="271" s="2" customFormat="1" ht="16.5" customHeight="1">
      <c r="A271" s="41"/>
      <c r="B271" s="42"/>
      <c r="C271" s="282" t="s">
        <v>480</v>
      </c>
      <c r="D271" s="282" t="s">
        <v>449</v>
      </c>
      <c r="E271" s="283" t="s">
        <v>481</v>
      </c>
      <c r="F271" s="284" t="s">
        <v>482</v>
      </c>
      <c r="G271" s="285" t="s">
        <v>426</v>
      </c>
      <c r="H271" s="286">
        <v>130.44200000000001</v>
      </c>
      <c r="I271" s="287"/>
      <c r="J271" s="288">
        <f>ROUND(I271*H271,2)</f>
        <v>0</v>
      </c>
      <c r="K271" s="284" t="s">
        <v>157</v>
      </c>
      <c r="L271" s="289"/>
      <c r="M271" s="290" t="s">
        <v>35</v>
      </c>
      <c r="N271" s="291" t="s">
        <v>51</v>
      </c>
      <c r="O271" s="87"/>
      <c r="P271" s="231">
        <f>O271*H271</f>
        <v>0</v>
      </c>
      <c r="Q271" s="231">
        <v>1</v>
      </c>
      <c r="R271" s="231">
        <f>Q271*H271</f>
        <v>130.44200000000001</v>
      </c>
      <c r="S271" s="231">
        <v>0</v>
      </c>
      <c r="T271" s="232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33" t="s">
        <v>107</v>
      </c>
      <c r="AT271" s="233" t="s">
        <v>449</v>
      </c>
      <c r="AU271" s="233" t="s">
        <v>90</v>
      </c>
      <c r="AY271" s="19" t="s">
        <v>151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9" t="s">
        <v>88</v>
      </c>
      <c r="BK271" s="234">
        <f>ROUND(I271*H271,2)</f>
        <v>0</v>
      </c>
      <c r="BL271" s="19" t="s">
        <v>158</v>
      </c>
      <c r="BM271" s="233" t="s">
        <v>903</v>
      </c>
    </row>
    <row r="272" s="13" customFormat="1">
      <c r="A272" s="13"/>
      <c r="B272" s="239"/>
      <c r="C272" s="240"/>
      <c r="D272" s="235" t="s">
        <v>162</v>
      </c>
      <c r="E272" s="240"/>
      <c r="F272" s="242" t="s">
        <v>904</v>
      </c>
      <c r="G272" s="240"/>
      <c r="H272" s="243">
        <v>130.44200000000001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162</v>
      </c>
      <c r="AU272" s="249" t="s">
        <v>90</v>
      </c>
      <c r="AV272" s="13" t="s">
        <v>90</v>
      </c>
      <c r="AW272" s="13" t="s">
        <v>4</v>
      </c>
      <c r="AX272" s="13" t="s">
        <v>88</v>
      </c>
      <c r="AY272" s="249" t="s">
        <v>151</v>
      </c>
    </row>
    <row r="273" s="2" customFormat="1" ht="24" customHeight="1">
      <c r="A273" s="41"/>
      <c r="B273" s="42"/>
      <c r="C273" s="222" t="s">
        <v>485</v>
      </c>
      <c r="D273" s="222" t="s">
        <v>153</v>
      </c>
      <c r="E273" s="223" t="s">
        <v>493</v>
      </c>
      <c r="F273" s="224" t="s">
        <v>494</v>
      </c>
      <c r="G273" s="225" t="s">
        <v>156</v>
      </c>
      <c r="H273" s="226">
        <v>112.5</v>
      </c>
      <c r="I273" s="227"/>
      <c r="J273" s="228">
        <f>ROUND(I273*H273,2)</f>
        <v>0</v>
      </c>
      <c r="K273" s="224" t="s">
        <v>157</v>
      </c>
      <c r="L273" s="47"/>
      <c r="M273" s="229" t="s">
        <v>35</v>
      </c>
      <c r="N273" s="230" t="s">
        <v>51</v>
      </c>
      <c r="O273" s="87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33" t="s">
        <v>158</v>
      </c>
      <c r="AT273" s="233" t="s">
        <v>153</v>
      </c>
      <c r="AU273" s="233" t="s">
        <v>90</v>
      </c>
      <c r="AY273" s="19" t="s">
        <v>151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9" t="s">
        <v>88</v>
      </c>
      <c r="BK273" s="234">
        <f>ROUND(I273*H273,2)</f>
        <v>0</v>
      </c>
      <c r="BL273" s="19" t="s">
        <v>158</v>
      </c>
      <c r="BM273" s="233" t="s">
        <v>905</v>
      </c>
    </row>
    <row r="274" s="2" customFormat="1">
      <c r="A274" s="41"/>
      <c r="B274" s="42"/>
      <c r="C274" s="43"/>
      <c r="D274" s="235" t="s">
        <v>160</v>
      </c>
      <c r="E274" s="43"/>
      <c r="F274" s="236" t="s">
        <v>496</v>
      </c>
      <c r="G274" s="43"/>
      <c r="H274" s="43"/>
      <c r="I274" s="140"/>
      <c r="J274" s="43"/>
      <c r="K274" s="43"/>
      <c r="L274" s="47"/>
      <c r="M274" s="237"/>
      <c r="N274" s="238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19" t="s">
        <v>160</v>
      </c>
      <c r="AU274" s="19" t="s">
        <v>90</v>
      </c>
    </row>
    <row r="275" s="13" customFormat="1">
      <c r="A275" s="13"/>
      <c r="B275" s="239"/>
      <c r="C275" s="240"/>
      <c r="D275" s="235" t="s">
        <v>162</v>
      </c>
      <c r="E275" s="241" t="s">
        <v>35</v>
      </c>
      <c r="F275" s="242" t="s">
        <v>906</v>
      </c>
      <c r="G275" s="240"/>
      <c r="H275" s="243">
        <v>112.5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162</v>
      </c>
      <c r="AU275" s="249" t="s">
        <v>90</v>
      </c>
      <c r="AV275" s="13" t="s">
        <v>90</v>
      </c>
      <c r="AW275" s="13" t="s">
        <v>41</v>
      </c>
      <c r="AX275" s="13" t="s">
        <v>88</v>
      </c>
      <c r="AY275" s="249" t="s">
        <v>151</v>
      </c>
    </row>
    <row r="276" s="2" customFormat="1" ht="16.5" customHeight="1">
      <c r="A276" s="41"/>
      <c r="B276" s="42"/>
      <c r="C276" s="222" t="s">
        <v>492</v>
      </c>
      <c r="D276" s="222" t="s">
        <v>153</v>
      </c>
      <c r="E276" s="223" t="s">
        <v>499</v>
      </c>
      <c r="F276" s="224" t="s">
        <v>500</v>
      </c>
      <c r="G276" s="225" t="s">
        <v>156</v>
      </c>
      <c r="H276" s="226">
        <v>130</v>
      </c>
      <c r="I276" s="227"/>
      <c r="J276" s="228">
        <f>ROUND(I276*H276,2)</f>
        <v>0</v>
      </c>
      <c r="K276" s="224" t="s">
        <v>157</v>
      </c>
      <c r="L276" s="47"/>
      <c r="M276" s="229" t="s">
        <v>35</v>
      </c>
      <c r="N276" s="230" t="s">
        <v>51</v>
      </c>
      <c r="O276" s="87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33" t="s">
        <v>158</v>
      </c>
      <c r="AT276" s="233" t="s">
        <v>153</v>
      </c>
      <c r="AU276" s="233" t="s">
        <v>90</v>
      </c>
      <c r="AY276" s="19" t="s">
        <v>151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9" t="s">
        <v>88</v>
      </c>
      <c r="BK276" s="234">
        <f>ROUND(I276*H276,2)</f>
        <v>0</v>
      </c>
      <c r="BL276" s="19" t="s">
        <v>158</v>
      </c>
      <c r="BM276" s="233" t="s">
        <v>907</v>
      </c>
    </row>
    <row r="277" s="2" customFormat="1">
      <c r="A277" s="41"/>
      <c r="B277" s="42"/>
      <c r="C277" s="43"/>
      <c r="D277" s="235" t="s">
        <v>160</v>
      </c>
      <c r="E277" s="43"/>
      <c r="F277" s="236" t="s">
        <v>502</v>
      </c>
      <c r="G277" s="43"/>
      <c r="H277" s="43"/>
      <c r="I277" s="140"/>
      <c r="J277" s="43"/>
      <c r="K277" s="43"/>
      <c r="L277" s="47"/>
      <c r="M277" s="237"/>
      <c r="N277" s="238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160</v>
      </c>
      <c r="AU277" s="19" t="s">
        <v>90</v>
      </c>
    </row>
    <row r="278" s="13" customFormat="1">
      <c r="A278" s="13"/>
      <c r="B278" s="239"/>
      <c r="C278" s="240"/>
      <c r="D278" s="235" t="s">
        <v>162</v>
      </c>
      <c r="E278" s="241" t="s">
        <v>35</v>
      </c>
      <c r="F278" s="242" t="s">
        <v>503</v>
      </c>
      <c r="G278" s="240"/>
      <c r="H278" s="243">
        <v>130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162</v>
      </c>
      <c r="AU278" s="249" t="s">
        <v>90</v>
      </c>
      <c r="AV278" s="13" t="s">
        <v>90</v>
      </c>
      <c r="AW278" s="13" t="s">
        <v>41</v>
      </c>
      <c r="AX278" s="13" t="s">
        <v>88</v>
      </c>
      <c r="AY278" s="249" t="s">
        <v>151</v>
      </c>
    </row>
    <row r="279" s="12" customFormat="1" ht="22.8" customHeight="1">
      <c r="A279" s="12"/>
      <c r="B279" s="206"/>
      <c r="C279" s="207"/>
      <c r="D279" s="208" t="s">
        <v>79</v>
      </c>
      <c r="E279" s="220" t="s">
        <v>195</v>
      </c>
      <c r="F279" s="220" t="s">
        <v>504</v>
      </c>
      <c r="G279" s="207"/>
      <c r="H279" s="207"/>
      <c r="I279" s="210"/>
      <c r="J279" s="221">
        <f>BK279</f>
        <v>0</v>
      </c>
      <c r="K279" s="207"/>
      <c r="L279" s="212"/>
      <c r="M279" s="213"/>
      <c r="N279" s="214"/>
      <c r="O279" s="214"/>
      <c r="P279" s="215">
        <f>SUM(P280:P286)</f>
        <v>0</v>
      </c>
      <c r="Q279" s="214"/>
      <c r="R279" s="215">
        <f>SUM(R280:R286)</f>
        <v>0</v>
      </c>
      <c r="S279" s="214"/>
      <c r="T279" s="216">
        <f>SUM(T280:T286)</f>
        <v>16.667200000000001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7" t="s">
        <v>88</v>
      </c>
      <c r="AT279" s="218" t="s">
        <v>79</v>
      </c>
      <c r="AU279" s="218" t="s">
        <v>88</v>
      </c>
      <c r="AY279" s="217" t="s">
        <v>151</v>
      </c>
      <c r="BK279" s="219">
        <f>SUM(BK280:BK286)</f>
        <v>0</v>
      </c>
    </row>
    <row r="280" s="2" customFormat="1" ht="24" customHeight="1">
      <c r="A280" s="41"/>
      <c r="B280" s="42"/>
      <c r="C280" s="222" t="s">
        <v>498</v>
      </c>
      <c r="D280" s="222" t="s">
        <v>153</v>
      </c>
      <c r="E280" s="223" t="s">
        <v>506</v>
      </c>
      <c r="F280" s="224" t="s">
        <v>507</v>
      </c>
      <c r="G280" s="225" t="s">
        <v>255</v>
      </c>
      <c r="H280" s="226">
        <v>7.5759999999999996</v>
      </c>
      <c r="I280" s="227"/>
      <c r="J280" s="228">
        <f>ROUND(I280*H280,2)</f>
        <v>0</v>
      </c>
      <c r="K280" s="224" t="s">
        <v>157</v>
      </c>
      <c r="L280" s="47"/>
      <c r="M280" s="229" t="s">
        <v>35</v>
      </c>
      <c r="N280" s="230" t="s">
        <v>51</v>
      </c>
      <c r="O280" s="87"/>
      <c r="P280" s="231">
        <f>O280*H280</f>
        <v>0</v>
      </c>
      <c r="Q280" s="231">
        <v>0</v>
      </c>
      <c r="R280" s="231">
        <f>Q280*H280</f>
        <v>0</v>
      </c>
      <c r="S280" s="231">
        <v>2.2000000000000002</v>
      </c>
      <c r="T280" s="232">
        <f>S280*H280</f>
        <v>16.667200000000001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33" t="s">
        <v>158</v>
      </c>
      <c r="AT280" s="233" t="s">
        <v>153</v>
      </c>
      <c r="AU280" s="233" t="s">
        <v>90</v>
      </c>
      <c r="AY280" s="19" t="s">
        <v>151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9" t="s">
        <v>88</v>
      </c>
      <c r="BK280" s="234">
        <f>ROUND(I280*H280,2)</f>
        <v>0</v>
      </c>
      <c r="BL280" s="19" t="s">
        <v>158</v>
      </c>
      <c r="BM280" s="233" t="s">
        <v>908</v>
      </c>
    </row>
    <row r="281" s="13" customFormat="1">
      <c r="A281" s="13"/>
      <c r="B281" s="239"/>
      <c r="C281" s="240"/>
      <c r="D281" s="235" t="s">
        <v>162</v>
      </c>
      <c r="E281" s="241" t="s">
        <v>35</v>
      </c>
      <c r="F281" s="242" t="s">
        <v>909</v>
      </c>
      <c r="G281" s="240"/>
      <c r="H281" s="243">
        <v>11.974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162</v>
      </c>
      <c r="AU281" s="249" t="s">
        <v>90</v>
      </c>
      <c r="AV281" s="13" t="s">
        <v>90</v>
      </c>
      <c r="AW281" s="13" t="s">
        <v>41</v>
      </c>
      <c r="AX281" s="13" t="s">
        <v>80</v>
      </c>
      <c r="AY281" s="249" t="s">
        <v>151</v>
      </c>
    </row>
    <row r="282" s="13" customFormat="1">
      <c r="A282" s="13"/>
      <c r="B282" s="239"/>
      <c r="C282" s="240"/>
      <c r="D282" s="235" t="s">
        <v>162</v>
      </c>
      <c r="E282" s="241" t="s">
        <v>35</v>
      </c>
      <c r="F282" s="242" t="s">
        <v>910</v>
      </c>
      <c r="G282" s="240"/>
      <c r="H282" s="243">
        <v>-4.3979999999999997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162</v>
      </c>
      <c r="AU282" s="249" t="s">
        <v>90</v>
      </c>
      <c r="AV282" s="13" t="s">
        <v>90</v>
      </c>
      <c r="AW282" s="13" t="s">
        <v>41</v>
      </c>
      <c r="AX282" s="13" t="s">
        <v>80</v>
      </c>
      <c r="AY282" s="249" t="s">
        <v>151</v>
      </c>
    </row>
    <row r="283" s="14" customFormat="1">
      <c r="A283" s="14"/>
      <c r="B283" s="250"/>
      <c r="C283" s="251"/>
      <c r="D283" s="235" t="s">
        <v>162</v>
      </c>
      <c r="E283" s="252" t="s">
        <v>35</v>
      </c>
      <c r="F283" s="253" t="s">
        <v>177</v>
      </c>
      <c r="G283" s="251"/>
      <c r="H283" s="254">
        <v>7.5759999999999996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0" t="s">
        <v>162</v>
      </c>
      <c r="AU283" s="260" t="s">
        <v>90</v>
      </c>
      <c r="AV283" s="14" t="s">
        <v>158</v>
      </c>
      <c r="AW283" s="14" t="s">
        <v>41</v>
      </c>
      <c r="AX283" s="14" t="s">
        <v>88</v>
      </c>
      <c r="AY283" s="260" t="s">
        <v>151</v>
      </c>
    </row>
    <row r="284" s="2" customFormat="1" ht="16.5" customHeight="1">
      <c r="A284" s="41"/>
      <c r="B284" s="42"/>
      <c r="C284" s="222" t="s">
        <v>505</v>
      </c>
      <c r="D284" s="222" t="s">
        <v>153</v>
      </c>
      <c r="E284" s="223" t="s">
        <v>517</v>
      </c>
      <c r="F284" s="224" t="s">
        <v>518</v>
      </c>
      <c r="G284" s="225" t="s">
        <v>213</v>
      </c>
      <c r="H284" s="226">
        <v>140</v>
      </c>
      <c r="I284" s="227"/>
      <c r="J284" s="228">
        <f>ROUND(I284*H284,2)</f>
        <v>0</v>
      </c>
      <c r="K284" s="224" t="s">
        <v>157</v>
      </c>
      <c r="L284" s="47"/>
      <c r="M284" s="229" t="s">
        <v>35</v>
      </c>
      <c r="N284" s="230" t="s">
        <v>51</v>
      </c>
      <c r="O284" s="87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33" t="s">
        <v>158</v>
      </c>
      <c r="AT284" s="233" t="s">
        <v>153</v>
      </c>
      <c r="AU284" s="233" t="s">
        <v>90</v>
      </c>
      <c r="AY284" s="19" t="s">
        <v>151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9" t="s">
        <v>88</v>
      </c>
      <c r="BK284" s="234">
        <f>ROUND(I284*H284,2)</f>
        <v>0</v>
      </c>
      <c r="BL284" s="19" t="s">
        <v>158</v>
      </c>
      <c r="BM284" s="233" t="s">
        <v>911</v>
      </c>
    </row>
    <row r="285" s="2" customFormat="1">
      <c r="A285" s="41"/>
      <c r="B285" s="42"/>
      <c r="C285" s="43"/>
      <c r="D285" s="235" t="s">
        <v>160</v>
      </c>
      <c r="E285" s="43"/>
      <c r="F285" s="236" t="s">
        <v>520</v>
      </c>
      <c r="G285" s="43"/>
      <c r="H285" s="43"/>
      <c r="I285" s="140"/>
      <c r="J285" s="43"/>
      <c r="K285" s="43"/>
      <c r="L285" s="47"/>
      <c r="M285" s="237"/>
      <c r="N285" s="238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160</v>
      </c>
      <c r="AU285" s="19" t="s">
        <v>90</v>
      </c>
    </row>
    <row r="286" s="13" customFormat="1">
      <c r="A286" s="13"/>
      <c r="B286" s="239"/>
      <c r="C286" s="240"/>
      <c r="D286" s="235" t="s">
        <v>162</v>
      </c>
      <c r="E286" s="241" t="s">
        <v>35</v>
      </c>
      <c r="F286" s="242" t="s">
        <v>912</v>
      </c>
      <c r="G286" s="240"/>
      <c r="H286" s="243">
        <v>140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162</v>
      </c>
      <c r="AU286" s="249" t="s">
        <v>90</v>
      </c>
      <c r="AV286" s="13" t="s">
        <v>90</v>
      </c>
      <c r="AW286" s="13" t="s">
        <v>41</v>
      </c>
      <c r="AX286" s="13" t="s">
        <v>88</v>
      </c>
      <c r="AY286" s="249" t="s">
        <v>151</v>
      </c>
    </row>
    <row r="287" s="12" customFormat="1" ht="22.8" customHeight="1">
      <c r="A287" s="12"/>
      <c r="B287" s="206"/>
      <c r="C287" s="207"/>
      <c r="D287" s="208" t="s">
        <v>79</v>
      </c>
      <c r="E287" s="220" t="s">
        <v>158</v>
      </c>
      <c r="F287" s="220" t="s">
        <v>532</v>
      </c>
      <c r="G287" s="207"/>
      <c r="H287" s="207"/>
      <c r="I287" s="210"/>
      <c r="J287" s="221">
        <f>BK287</f>
        <v>0</v>
      </c>
      <c r="K287" s="207"/>
      <c r="L287" s="212"/>
      <c r="M287" s="213"/>
      <c r="N287" s="214"/>
      <c r="O287" s="214"/>
      <c r="P287" s="215">
        <f>SUM(P288:P296)</f>
        <v>0</v>
      </c>
      <c r="Q287" s="214"/>
      <c r="R287" s="215">
        <f>SUM(R288:R296)</f>
        <v>0</v>
      </c>
      <c r="S287" s="214"/>
      <c r="T287" s="216">
        <f>SUM(T288:T296)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7" t="s">
        <v>88</v>
      </c>
      <c r="AT287" s="218" t="s">
        <v>79</v>
      </c>
      <c r="AU287" s="218" t="s">
        <v>88</v>
      </c>
      <c r="AY287" s="217" t="s">
        <v>151</v>
      </c>
      <c r="BK287" s="219">
        <f>SUM(BK288:BK296)</f>
        <v>0</v>
      </c>
    </row>
    <row r="288" s="2" customFormat="1" ht="16.5" customHeight="1">
      <c r="A288" s="41"/>
      <c r="B288" s="42"/>
      <c r="C288" s="222" t="s">
        <v>516</v>
      </c>
      <c r="D288" s="222" t="s">
        <v>153</v>
      </c>
      <c r="E288" s="223" t="s">
        <v>534</v>
      </c>
      <c r="F288" s="224" t="s">
        <v>535</v>
      </c>
      <c r="G288" s="225" t="s">
        <v>255</v>
      </c>
      <c r="H288" s="226">
        <v>13</v>
      </c>
      <c r="I288" s="227"/>
      <c r="J288" s="228">
        <f>ROUND(I288*H288,2)</f>
        <v>0</v>
      </c>
      <c r="K288" s="224" t="s">
        <v>157</v>
      </c>
      <c r="L288" s="47"/>
      <c r="M288" s="229" t="s">
        <v>35</v>
      </c>
      <c r="N288" s="230" t="s">
        <v>51</v>
      </c>
      <c r="O288" s="87"/>
      <c r="P288" s="231">
        <f>O288*H288</f>
        <v>0</v>
      </c>
      <c r="Q288" s="231">
        <v>0</v>
      </c>
      <c r="R288" s="231">
        <f>Q288*H288</f>
        <v>0</v>
      </c>
      <c r="S288" s="231">
        <v>0</v>
      </c>
      <c r="T288" s="232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33" t="s">
        <v>158</v>
      </c>
      <c r="AT288" s="233" t="s">
        <v>153</v>
      </c>
      <c r="AU288" s="233" t="s">
        <v>90</v>
      </c>
      <c r="AY288" s="19" t="s">
        <v>151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9" t="s">
        <v>88</v>
      </c>
      <c r="BK288" s="234">
        <f>ROUND(I288*H288,2)</f>
        <v>0</v>
      </c>
      <c r="BL288" s="19" t="s">
        <v>158</v>
      </c>
      <c r="BM288" s="233" t="s">
        <v>913</v>
      </c>
    </row>
    <row r="289" s="2" customFormat="1">
      <c r="A289" s="41"/>
      <c r="B289" s="42"/>
      <c r="C289" s="43"/>
      <c r="D289" s="235" t="s">
        <v>160</v>
      </c>
      <c r="E289" s="43"/>
      <c r="F289" s="236" t="s">
        <v>537</v>
      </c>
      <c r="G289" s="43"/>
      <c r="H289" s="43"/>
      <c r="I289" s="140"/>
      <c r="J289" s="43"/>
      <c r="K289" s="43"/>
      <c r="L289" s="47"/>
      <c r="M289" s="237"/>
      <c r="N289" s="238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19" t="s">
        <v>160</v>
      </c>
      <c r="AU289" s="19" t="s">
        <v>90</v>
      </c>
    </row>
    <row r="290" s="13" customFormat="1">
      <c r="A290" s="13"/>
      <c r="B290" s="239"/>
      <c r="C290" s="240"/>
      <c r="D290" s="235" t="s">
        <v>162</v>
      </c>
      <c r="E290" s="241" t="s">
        <v>35</v>
      </c>
      <c r="F290" s="242" t="s">
        <v>914</v>
      </c>
      <c r="G290" s="240"/>
      <c r="H290" s="243">
        <v>0.80000000000000004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162</v>
      </c>
      <c r="AU290" s="249" t="s">
        <v>90</v>
      </c>
      <c r="AV290" s="13" t="s">
        <v>90</v>
      </c>
      <c r="AW290" s="13" t="s">
        <v>41</v>
      </c>
      <c r="AX290" s="13" t="s">
        <v>80</v>
      </c>
      <c r="AY290" s="249" t="s">
        <v>151</v>
      </c>
    </row>
    <row r="291" s="13" customFormat="1">
      <c r="A291" s="13"/>
      <c r="B291" s="239"/>
      <c r="C291" s="240"/>
      <c r="D291" s="235" t="s">
        <v>162</v>
      </c>
      <c r="E291" s="241" t="s">
        <v>35</v>
      </c>
      <c r="F291" s="242" t="s">
        <v>915</v>
      </c>
      <c r="G291" s="240"/>
      <c r="H291" s="243">
        <v>1.2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162</v>
      </c>
      <c r="AU291" s="249" t="s">
        <v>90</v>
      </c>
      <c r="AV291" s="13" t="s">
        <v>90</v>
      </c>
      <c r="AW291" s="13" t="s">
        <v>41</v>
      </c>
      <c r="AX291" s="13" t="s">
        <v>80</v>
      </c>
      <c r="AY291" s="249" t="s">
        <v>151</v>
      </c>
    </row>
    <row r="292" s="13" customFormat="1">
      <c r="A292" s="13"/>
      <c r="B292" s="239"/>
      <c r="C292" s="240"/>
      <c r="D292" s="235" t="s">
        <v>162</v>
      </c>
      <c r="E292" s="241" t="s">
        <v>35</v>
      </c>
      <c r="F292" s="242" t="s">
        <v>916</v>
      </c>
      <c r="G292" s="240"/>
      <c r="H292" s="243">
        <v>3.5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162</v>
      </c>
      <c r="AU292" s="249" t="s">
        <v>90</v>
      </c>
      <c r="AV292" s="13" t="s">
        <v>90</v>
      </c>
      <c r="AW292" s="13" t="s">
        <v>41</v>
      </c>
      <c r="AX292" s="13" t="s">
        <v>80</v>
      </c>
      <c r="AY292" s="249" t="s">
        <v>151</v>
      </c>
    </row>
    <row r="293" s="13" customFormat="1">
      <c r="A293" s="13"/>
      <c r="B293" s="239"/>
      <c r="C293" s="240"/>
      <c r="D293" s="235" t="s">
        <v>162</v>
      </c>
      <c r="E293" s="241" t="s">
        <v>35</v>
      </c>
      <c r="F293" s="242" t="s">
        <v>917</v>
      </c>
      <c r="G293" s="240"/>
      <c r="H293" s="243">
        <v>2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162</v>
      </c>
      <c r="AU293" s="249" t="s">
        <v>90</v>
      </c>
      <c r="AV293" s="13" t="s">
        <v>90</v>
      </c>
      <c r="AW293" s="13" t="s">
        <v>41</v>
      </c>
      <c r="AX293" s="13" t="s">
        <v>80</v>
      </c>
      <c r="AY293" s="249" t="s">
        <v>151</v>
      </c>
    </row>
    <row r="294" s="13" customFormat="1">
      <c r="A294" s="13"/>
      <c r="B294" s="239"/>
      <c r="C294" s="240"/>
      <c r="D294" s="235" t="s">
        <v>162</v>
      </c>
      <c r="E294" s="241" t="s">
        <v>35</v>
      </c>
      <c r="F294" s="242" t="s">
        <v>916</v>
      </c>
      <c r="G294" s="240"/>
      <c r="H294" s="243">
        <v>3.5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162</v>
      </c>
      <c r="AU294" s="249" t="s">
        <v>90</v>
      </c>
      <c r="AV294" s="13" t="s">
        <v>90</v>
      </c>
      <c r="AW294" s="13" t="s">
        <v>41</v>
      </c>
      <c r="AX294" s="13" t="s">
        <v>80</v>
      </c>
      <c r="AY294" s="249" t="s">
        <v>151</v>
      </c>
    </row>
    <row r="295" s="13" customFormat="1">
      <c r="A295" s="13"/>
      <c r="B295" s="239"/>
      <c r="C295" s="240"/>
      <c r="D295" s="235" t="s">
        <v>162</v>
      </c>
      <c r="E295" s="241" t="s">
        <v>35</v>
      </c>
      <c r="F295" s="242" t="s">
        <v>918</v>
      </c>
      <c r="G295" s="240"/>
      <c r="H295" s="243">
        <v>2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162</v>
      </c>
      <c r="AU295" s="249" t="s">
        <v>90</v>
      </c>
      <c r="AV295" s="13" t="s">
        <v>90</v>
      </c>
      <c r="AW295" s="13" t="s">
        <v>41</v>
      </c>
      <c r="AX295" s="13" t="s">
        <v>80</v>
      </c>
      <c r="AY295" s="249" t="s">
        <v>151</v>
      </c>
    </row>
    <row r="296" s="14" customFormat="1">
      <c r="A296" s="14"/>
      <c r="B296" s="250"/>
      <c r="C296" s="251"/>
      <c r="D296" s="235" t="s">
        <v>162</v>
      </c>
      <c r="E296" s="252" t="s">
        <v>109</v>
      </c>
      <c r="F296" s="253" t="s">
        <v>177</v>
      </c>
      <c r="G296" s="251"/>
      <c r="H296" s="254">
        <v>13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162</v>
      </c>
      <c r="AU296" s="260" t="s">
        <v>90</v>
      </c>
      <c r="AV296" s="14" t="s">
        <v>158</v>
      </c>
      <c r="AW296" s="14" t="s">
        <v>41</v>
      </c>
      <c r="AX296" s="14" t="s">
        <v>88</v>
      </c>
      <c r="AY296" s="260" t="s">
        <v>151</v>
      </c>
    </row>
    <row r="297" s="12" customFormat="1" ht="22.8" customHeight="1">
      <c r="A297" s="12"/>
      <c r="B297" s="206"/>
      <c r="C297" s="207"/>
      <c r="D297" s="208" t="s">
        <v>79</v>
      </c>
      <c r="E297" s="220" t="s">
        <v>210</v>
      </c>
      <c r="F297" s="220" t="s">
        <v>572</v>
      </c>
      <c r="G297" s="207"/>
      <c r="H297" s="207"/>
      <c r="I297" s="210"/>
      <c r="J297" s="221">
        <f>BK297</f>
        <v>0</v>
      </c>
      <c r="K297" s="207"/>
      <c r="L297" s="212"/>
      <c r="M297" s="213"/>
      <c r="N297" s="214"/>
      <c r="O297" s="214"/>
      <c r="P297" s="215">
        <f>SUM(P298:P316)</f>
        <v>0</v>
      </c>
      <c r="Q297" s="214"/>
      <c r="R297" s="215">
        <f>SUM(R298:R316)</f>
        <v>2.5731000000000002</v>
      </c>
      <c r="S297" s="214"/>
      <c r="T297" s="216">
        <f>SUM(T298:T316)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7" t="s">
        <v>88</v>
      </c>
      <c r="AT297" s="218" t="s">
        <v>79</v>
      </c>
      <c r="AU297" s="218" t="s">
        <v>88</v>
      </c>
      <c r="AY297" s="217" t="s">
        <v>151</v>
      </c>
      <c r="BK297" s="219">
        <f>SUM(BK298:BK316)</f>
        <v>0</v>
      </c>
    </row>
    <row r="298" s="2" customFormat="1" ht="16.5" customHeight="1">
      <c r="A298" s="41"/>
      <c r="B298" s="42"/>
      <c r="C298" s="222" t="s">
        <v>522</v>
      </c>
      <c r="D298" s="222" t="s">
        <v>153</v>
      </c>
      <c r="E298" s="223" t="s">
        <v>919</v>
      </c>
      <c r="F298" s="224" t="s">
        <v>920</v>
      </c>
      <c r="G298" s="225" t="s">
        <v>156</v>
      </c>
      <c r="H298" s="226">
        <v>57</v>
      </c>
      <c r="I298" s="227"/>
      <c r="J298" s="228">
        <f>ROUND(I298*H298,2)</f>
        <v>0</v>
      </c>
      <c r="K298" s="224" t="s">
        <v>157</v>
      </c>
      <c r="L298" s="47"/>
      <c r="M298" s="229" t="s">
        <v>35</v>
      </c>
      <c r="N298" s="230" t="s">
        <v>51</v>
      </c>
      <c r="O298" s="87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33" t="s">
        <v>158</v>
      </c>
      <c r="AT298" s="233" t="s">
        <v>153</v>
      </c>
      <c r="AU298" s="233" t="s">
        <v>90</v>
      </c>
      <c r="AY298" s="19" t="s">
        <v>151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9" t="s">
        <v>88</v>
      </c>
      <c r="BK298" s="234">
        <f>ROUND(I298*H298,2)</f>
        <v>0</v>
      </c>
      <c r="BL298" s="19" t="s">
        <v>158</v>
      </c>
      <c r="BM298" s="233" t="s">
        <v>921</v>
      </c>
    </row>
    <row r="299" s="13" customFormat="1">
      <c r="A299" s="13"/>
      <c r="B299" s="239"/>
      <c r="C299" s="240"/>
      <c r="D299" s="235" t="s">
        <v>162</v>
      </c>
      <c r="E299" s="241" t="s">
        <v>35</v>
      </c>
      <c r="F299" s="242" t="s">
        <v>800</v>
      </c>
      <c r="G299" s="240"/>
      <c r="H299" s="243">
        <v>24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162</v>
      </c>
      <c r="AU299" s="249" t="s">
        <v>90</v>
      </c>
      <c r="AV299" s="13" t="s">
        <v>90</v>
      </c>
      <c r="AW299" s="13" t="s">
        <v>41</v>
      </c>
      <c r="AX299" s="13" t="s">
        <v>80</v>
      </c>
      <c r="AY299" s="249" t="s">
        <v>151</v>
      </c>
    </row>
    <row r="300" s="13" customFormat="1">
      <c r="A300" s="13"/>
      <c r="B300" s="239"/>
      <c r="C300" s="240"/>
      <c r="D300" s="235" t="s">
        <v>162</v>
      </c>
      <c r="E300" s="241" t="s">
        <v>35</v>
      </c>
      <c r="F300" s="242" t="s">
        <v>804</v>
      </c>
      <c r="G300" s="240"/>
      <c r="H300" s="243">
        <v>27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162</v>
      </c>
      <c r="AU300" s="249" t="s">
        <v>90</v>
      </c>
      <c r="AV300" s="13" t="s">
        <v>90</v>
      </c>
      <c r="AW300" s="13" t="s">
        <v>41</v>
      </c>
      <c r="AX300" s="13" t="s">
        <v>80</v>
      </c>
      <c r="AY300" s="249" t="s">
        <v>151</v>
      </c>
    </row>
    <row r="301" s="13" customFormat="1">
      <c r="A301" s="13"/>
      <c r="B301" s="239"/>
      <c r="C301" s="240"/>
      <c r="D301" s="235" t="s">
        <v>162</v>
      </c>
      <c r="E301" s="241" t="s">
        <v>35</v>
      </c>
      <c r="F301" s="242" t="s">
        <v>795</v>
      </c>
      <c r="G301" s="240"/>
      <c r="H301" s="243">
        <v>3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162</v>
      </c>
      <c r="AU301" s="249" t="s">
        <v>90</v>
      </c>
      <c r="AV301" s="13" t="s">
        <v>90</v>
      </c>
      <c r="AW301" s="13" t="s">
        <v>41</v>
      </c>
      <c r="AX301" s="13" t="s">
        <v>80</v>
      </c>
      <c r="AY301" s="249" t="s">
        <v>151</v>
      </c>
    </row>
    <row r="302" s="13" customFormat="1">
      <c r="A302" s="13"/>
      <c r="B302" s="239"/>
      <c r="C302" s="240"/>
      <c r="D302" s="235" t="s">
        <v>162</v>
      </c>
      <c r="E302" s="241" t="s">
        <v>35</v>
      </c>
      <c r="F302" s="242" t="s">
        <v>795</v>
      </c>
      <c r="G302" s="240"/>
      <c r="H302" s="243">
        <v>3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162</v>
      </c>
      <c r="AU302" s="249" t="s">
        <v>90</v>
      </c>
      <c r="AV302" s="13" t="s">
        <v>90</v>
      </c>
      <c r="AW302" s="13" t="s">
        <v>41</v>
      </c>
      <c r="AX302" s="13" t="s">
        <v>80</v>
      </c>
      <c r="AY302" s="249" t="s">
        <v>151</v>
      </c>
    </row>
    <row r="303" s="14" customFormat="1">
      <c r="A303" s="14"/>
      <c r="B303" s="250"/>
      <c r="C303" s="251"/>
      <c r="D303" s="235" t="s">
        <v>162</v>
      </c>
      <c r="E303" s="252" t="s">
        <v>35</v>
      </c>
      <c r="F303" s="253" t="s">
        <v>177</v>
      </c>
      <c r="G303" s="251"/>
      <c r="H303" s="254">
        <v>57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162</v>
      </c>
      <c r="AU303" s="260" t="s">
        <v>90</v>
      </c>
      <c r="AV303" s="14" t="s">
        <v>158</v>
      </c>
      <c r="AW303" s="14" t="s">
        <v>41</v>
      </c>
      <c r="AX303" s="14" t="s">
        <v>88</v>
      </c>
      <c r="AY303" s="260" t="s">
        <v>151</v>
      </c>
    </row>
    <row r="304" s="2" customFormat="1" ht="16.5" customHeight="1">
      <c r="A304" s="41"/>
      <c r="B304" s="42"/>
      <c r="C304" s="222" t="s">
        <v>527</v>
      </c>
      <c r="D304" s="222" t="s">
        <v>153</v>
      </c>
      <c r="E304" s="223" t="s">
        <v>574</v>
      </c>
      <c r="F304" s="224" t="s">
        <v>575</v>
      </c>
      <c r="G304" s="225" t="s">
        <v>156</v>
      </c>
      <c r="H304" s="226">
        <v>26.25</v>
      </c>
      <c r="I304" s="227"/>
      <c r="J304" s="228">
        <f>ROUND(I304*H304,2)</f>
        <v>0</v>
      </c>
      <c r="K304" s="224" t="s">
        <v>157</v>
      </c>
      <c r="L304" s="47"/>
      <c r="M304" s="229" t="s">
        <v>35</v>
      </c>
      <c r="N304" s="230" t="s">
        <v>51</v>
      </c>
      <c r="O304" s="87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33" t="s">
        <v>158</v>
      </c>
      <c r="AT304" s="233" t="s">
        <v>153</v>
      </c>
      <c r="AU304" s="233" t="s">
        <v>90</v>
      </c>
      <c r="AY304" s="19" t="s">
        <v>151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9" t="s">
        <v>88</v>
      </c>
      <c r="BK304" s="234">
        <f>ROUND(I304*H304,2)</f>
        <v>0</v>
      </c>
      <c r="BL304" s="19" t="s">
        <v>158</v>
      </c>
      <c r="BM304" s="233" t="s">
        <v>922</v>
      </c>
    </row>
    <row r="305" s="13" customFormat="1">
      <c r="A305" s="13"/>
      <c r="B305" s="239"/>
      <c r="C305" s="240"/>
      <c r="D305" s="235" t="s">
        <v>162</v>
      </c>
      <c r="E305" s="241" t="s">
        <v>35</v>
      </c>
      <c r="F305" s="242" t="s">
        <v>809</v>
      </c>
      <c r="G305" s="240"/>
      <c r="H305" s="243">
        <v>17.550000000000001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162</v>
      </c>
      <c r="AU305" s="249" t="s">
        <v>90</v>
      </c>
      <c r="AV305" s="13" t="s">
        <v>90</v>
      </c>
      <c r="AW305" s="13" t="s">
        <v>41</v>
      </c>
      <c r="AX305" s="13" t="s">
        <v>80</v>
      </c>
      <c r="AY305" s="249" t="s">
        <v>151</v>
      </c>
    </row>
    <row r="306" s="13" customFormat="1">
      <c r="A306" s="13"/>
      <c r="B306" s="239"/>
      <c r="C306" s="240"/>
      <c r="D306" s="235" t="s">
        <v>162</v>
      </c>
      <c r="E306" s="241" t="s">
        <v>35</v>
      </c>
      <c r="F306" s="242" t="s">
        <v>810</v>
      </c>
      <c r="G306" s="240"/>
      <c r="H306" s="243">
        <v>8.6999999999999993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162</v>
      </c>
      <c r="AU306" s="249" t="s">
        <v>90</v>
      </c>
      <c r="AV306" s="13" t="s">
        <v>90</v>
      </c>
      <c r="AW306" s="13" t="s">
        <v>41</v>
      </c>
      <c r="AX306" s="13" t="s">
        <v>80</v>
      </c>
      <c r="AY306" s="249" t="s">
        <v>151</v>
      </c>
    </row>
    <row r="307" s="14" customFormat="1">
      <c r="A307" s="14"/>
      <c r="B307" s="250"/>
      <c r="C307" s="251"/>
      <c r="D307" s="235" t="s">
        <v>162</v>
      </c>
      <c r="E307" s="252" t="s">
        <v>35</v>
      </c>
      <c r="F307" s="253" t="s">
        <v>177</v>
      </c>
      <c r="G307" s="251"/>
      <c r="H307" s="254">
        <v>26.25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0" t="s">
        <v>162</v>
      </c>
      <c r="AU307" s="260" t="s">
        <v>90</v>
      </c>
      <c r="AV307" s="14" t="s">
        <v>158</v>
      </c>
      <c r="AW307" s="14" t="s">
        <v>41</v>
      </c>
      <c r="AX307" s="14" t="s">
        <v>88</v>
      </c>
      <c r="AY307" s="260" t="s">
        <v>151</v>
      </c>
    </row>
    <row r="308" s="2" customFormat="1" ht="24" customHeight="1">
      <c r="A308" s="41"/>
      <c r="B308" s="42"/>
      <c r="C308" s="222" t="s">
        <v>533</v>
      </c>
      <c r="D308" s="222" t="s">
        <v>153</v>
      </c>
      <c r="E308" s="223" t="s">
        <v>923</v>
      </c>
      <c r="F308" s="224" t="s">
        <v>924</v>
      </c>
      <c r="G308" s="225" t="s">
        <v>156</v>
      </c>
      <c r="H308" s="226">
        <v>27</v>
      </c>
      <c r="I308" s="227"/>
      <c r="J308" s="228">
        <f>ROUND(I308*H308,2)</f>
        <v>0</v>
      </c>
      <c r="K308" s="224" t="s">
        <v>157</v>
      </c>
      <c r="L308" s="47"/>
      <c r="M308" s="229" t="s">
        <v>35</v>
      </c>
      <c r="N308" s="230" t="s">
        <v>51</v>
      </c>
      <c r="O308" s="87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33" t="s">
        <v>158</v>
      </c>
      <c r="AT308" s="233" t="s">
        <v>153</v>
      </c>
      <c r="AU308" s="233" t="s">
        <v>90</v>
      </c>
      <c r="AY308" s="19" t="s">
        <v>151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9" t="s">
        <v>88</v>
      </c>
      <c r="BK308" s="234">
        <f>ROUND(I308*H308,2)</f>
        <v>0</v>
      </c>
      <c r="BL308" s="19" t="s">
        <v>158</v>
      </c>
      <c r="BM308" s="233" t="s">
        <v>925</v>
      </c>
    </row>
    <row r="309" s="2" customFormat="1">
      <c r="A309" s="41"/>
      <c r="B309" s="42"/>
      <c r="C309" s="43"/>
      <c r="D309" s="235" t="s">
        <v>160</v>
      </c>
      <c r="E309" s="43"/>
      <c r="F309" s="236" t="s">
        <v>926</v>
      </c>
      <c r="G309" s="43"/>
      <c r="H309" s="43"/>
      <c r="I309" s="140"/>
      <c r="J309" s="43"/>
      <c r="K309" s="43"/>
      <c r="L309" s="47"/>
      <c r="M309" s="237"/>
      <c r="N309" s="238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19" t="s">
        <v>160</v>
      </c>
      <c r="AU309" s="19" t="s">
        <v>90</v>
      </c>
    </row>
    <row r="310" s="13" customFormat="1">
      <c r="A310" s="13"/>
      <c r="B310" s="239"/>
      <c r="C310" s="240"/>
      <c r="D310" s="235" t="s">
        <v>162</v>
      </c>
      <c r="E310" s="241" t="s">
        <v>35</v>
      </c>
      <c r="F310" s="242" t="s">
        <v>804</v>
      </c>
      <c r="G310" s="240"/>
      <c r="H310" s="243">
        <v>27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162</v>
      </c>
      <c r="AU310" s="249" t="s">
        <v>90</v>
      </c>
      <c r="AV310" s="13" t="s">
        <v>90</v>
      </c>
      <c r="AW310" s="13" t="s">
        <v>41</v>
      </c>
      <c r="AX310" s="13" t="s">
        <v>88</v>
      </c>
      <c r="AY310" s="249" t="s">
        <v>151</v>
      </c>
    </row>
    <row r="311" s="2" customFormat="1" ht="24" customHeight="1">
      <c r="A311" s="41"/>
      <c r="B311" s="42"/>
      <c r="C311" s="222" t="s">
        <v>552</v>
      </c>
      <c r="D311" s="222" t="s">
        <v>153</v>
      </c>
      <c r="E311" s="223" t="s">
        <v>927</v>
      </c>
      <c r="F311" s="224" t="s">
        <v>928</v>
      </c>
      <c r="G311" s="225" t="s">
        <v>156</v>
      </c>
      <c r="H311" s="226">
        <v>3</v>
      </c>
      <c r="I311" s="227"/>
      <c r="J311" s="228">
        <f>ROUND(I311*H311,2)</f>
        <v>0</v>
      </c>
      <c r="K311" s="224" t="s">
        <v>157</v>
      </c>
      <c r="L311" s="47"/>
      <c r="M311" s="229" t="s">
        <v>35</v>
      </c>
      <c r="N311" s="230" t="s">
        <v>51</v>
      </c>
      <c r="O311" s="87"/>
      <c r="P311" s="231">
        <f>O311*H311</f>
        <v>0</v>
      </c>
      <c r="Q311" s="231">
        <v>0.1837</v>
      </c>
      <c r="R311" s="231">
        <f>Q311*H311</f>
        <v>0.55110000000000003</v>
      </c>
      <c r="S311" s="231">
        <v>0</v>
      </c>
      <c r="T311" s="232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33" t="s">
        <v>158</v>
      </c>
      <c r="AT311" s="233" t="s">
        <v>153</v>
      </c>
      <c r="AU311" s="233" t="s">
        <v>90</v>
      </c>
      <c r="AY311" s="19" t="s">
        <v>151</v>
      </c>
      <c r="BE311" s="234">
        <f>IF(N311="základní",J311,0)</f>
        <v>0</v>
      </c>
      <c r="BF311" s="234">
        <f>IF(N311="snížená",J311,0)</f>
        <v>0</v>
      </c>
      <c r="BG311" s="234">
        <f>IF(N311="zákl. přenesená",J311,0)</f>
        <v>0</v>
      </c>
      <c r="BH311" s="234">
        <f>IF(N311="sníž. přenesená",J311,0)</f>
        <v>0</v>
      </c>
      <c r="BI311" s="234">
        <f>IF(N311="nulová",J311,0)</f>
        <v>0</v>
      </c>
      <c r="BJ311" s="19" t="s">
        <v>88</v>
      </c>
      <c r="BK311" s="234">
        <f>ROUND(I311*H311,2)</f>
        <v>0</v>
      </c>
      <c r="BL311" s="19" t="s">
        <v>158</v>
      </c>
      <c r="BM311" s="233" t="s">
        <v>929</v>
      </c>
    </row>
    <row r="312" s="2" customFormat="1">
      <c r="A312" s="41"/>
      <c r="B312" s="42"/>
      <c r="C312" s="43"/>
      <c r="D312" s="235" t="s">
        <v>160</v>
      </c>
      <c r="E312" s="43"/>
      <c r="F312" s="236" t="s">
        <v>930</v>
      </c>
      <c r="G312" s="43"/>
      <c r="H312" s="43"/>
      <c r="I312" s="140"/>
      <c r="J312" s="43"/>
      <c r="K312" s="43"/>
      <c r="L312" s="47"/>
      <c r="M312" s="237"/>
      <c r="N312" s="238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19" t="s">
        <v>160</v>
      </c>
      <c r="AU312" s="19" t="s">
        <v>90</v>
      </c>
    </row>
    <row r="313" s="13" customFormat="1">
      <c r="A313" s="13"/>
      <c r="B313" s="239"/>
      <c r="C313" s="240"/>
      <c r="D313" s="235" t="s">
        <v>162</v>
      </c>
      <c r="E313" s="241" t="s">
        <v>35</v>
      </c>
      <c r="F313" s="242" t="s">
        <v>795</v>
      </c>
      <c r="G313" s="240"/>
      <c r="H313" s="243">
        <v>3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162</v>
      </c>
      <c r="AU313" s="249" t="s">
        <v>90</v>
      </c>
      <c r="AV313" s="13" t="s">
        <v>90</v>
      </c>
      <c r="AW313" s="13" t="s">
        <v>41</v>
      </c>
      <c r="AX313" s="13" t="s">
        <v>88</v>
      </c>
      <c r="AY313" s="249" t="s">
        <v>151</v>
      </c>
    </row>
    <row r="314" s="2" customFormat="1" ht="36" customHeight="1">
      <c r="A314" s="41"/>
      <c r="B314" s="42"/>
      <c r="C314" s="222" t="s">
        <v>558</v>
      </c>
      <c r="D314" s="222" t="s">
        <v>153</v>
      </c>
      <c r="E314" s="223" t="s">
        <v>931</v>
      </c>
      <c r="F314" s="224" t="s">
        <v>932</v>
      </c>
      <c r="G314" s="225" t="s">
        <v>156</v>
      </c>
      <c r="H314" s="226">
        <v>24</v>
      </c>
      <c r="I314" s="227"/>
      <c r="J314" s="228">
        <f>ROUND(I314*H314,2)</f>
        <v>0</v>
      </c>
      <c r="K314" s="224" t="s">
        <v>157</v>
      </c>
      <c r="L314" s="47"/>
      <c r="M314" s="229" t="s">
        <v>35</v>
      </c>
      <c r="N314" s="230" t="s">
        <v>51</v>
      </c>
      <c r="O314" s="87"/>
      <c r="P314" s="231">
        <f>O314*H314</f>
        <v>0</v>
      </c>
      <c r="Q314" s="231">
        <v>0.084250000000000005</v>
      </c>
      <c r="R314" s="231">
        <f>Q314*H314</f>
        <v>2.0220000000000002</v>
      </c>
      <c r="S314" s="231">
        <v>0</v>
      </c>
      <c r="T314" s="232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33" t="s">
        <v>158</v>
      </c>
      <c r="AT314" s="233" t="s">
        <v>153</v>
      </c>
      <c r="AU314" s="233" t="s">
        <v>90</v>
      </c>
      <c r="AY314" s="19" t="s">
        <v>151</v>
      </c>
      <c r="BE314" s="234">
        <f>IF(N314="základní",J314,0)</f>
        <v>0</v>
      </c>
      <c r="BF314" s="234">
        <f>IF(N314="snížená",J314,0)</f>
        <v>0</v>
      </c>
      <c r="BG314" s="234">
        <f>IF(N314="zákl. přenesená",J314,0)</f>
        <v>0</v>
      </c>
      <c r="BH314" s="234">
        <f>IF(N314="sníž. přenesená",J314,0)</f>
        <v>0</v>
      </c>
      <c r="BI314" s="234">
        <f>IF(N314="nulová",J314,0)</f>
        <v>0</v>
      </c>
      <c r="BJ314" s="19" t="s">
        <v>88</v>
      </c>
      <c r="BK314" s="234">
        <f>ROUND(I314*H314,2)</f>
        <v>0</v>
      </c>
      <c r="BL314" s="19" t="s">
        <v>158</v>
      </c>
      <c r="BM314" s="233" t="s">
        <v>933</v>
      </c>
    </row>
    <row r="315" s="2" customFormat="1">
      <c r="A315" s="41"/>
      <c r="B315" s="42"/>
      <c r="C315" s="43"/>
      <c r="D315" s="235" t="s">
        <v>160</v>
      </c>
      <c r="E315" s="43"/>
      <c r="F315" s="236" t="s">
        <v>934</v>
      </c>
      <c r="G315" s="43"/>
      <c r="H315" s="43"/>
      <c r="I315" s="140"/>
      <c r="J315" s="43"/>
      <c r="K315" s="43"/>
      <c r="L315" s="47"/>
      <c r="M315" s="237"/>
      <c r="N315" s="238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19" t="s">
        <v>160</v>
      </c>
      <c r="AU315" s="19" t="s">
        <v>90</v>
      </c>
    </row>
    <row r="316" s="13" customFormat="1">
      <c r="A316" s="13"/>
      <c r="B316" s="239"/>
      <c r="C316" s="240"/>
      <c r="D316" s="235" t="s">
        <v>162</v>
      </c>
      <c r="E316" s="241" t="s">
        <v>35</v>
      </c>
      <c r="F316" s="242" t="s">
        <v>800</v>
      </c>
      <c r="G316" s="240"/>
      <c r="H316" s="243">
        <v>24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162</v>
      </c>
      <c r="AU316" s="249" t="s">
        <v>90</v>
      </c>
      <c r="AV316" s="13" t="s">
        <v>90</v>
      </c>
      <c r="AW316" s="13" t="s">
        <v>41</v>
      </c>
      <c r="AX316" s="13" t="s">
        <v>88</v>
      </c>
      <c r="AY316" s="249" t="s">
        <v>151</v>
      </c>
    </row>
    <row r="317" s="12" customFormat="1" ht="22.8" customHeight="1">
      <c r="A317" s="12"/>
      <c r="B317" s="206"/>
      <c r="C317" s="207"/>
      <c r="D317" s="208" t="s">
        <v>79</v>
      </c>
      <c r="E317" s="220" t="s">
        <v>107</v>
      </c>
      <c r="F317" s="220" t="s">
        <v>578</v>
      </c>
      <c r="G317" s="207"/>
      <c r="H317" s="207"/>
      <c r="I317" s="210"/>
      <c r="J317" s="221">
        <f>BK317</f>
        <v>0</v>
      </c>
      <c r="K317" s="207"/>
      <c r="L317" s="212"/>
      <c r="M317" s="213"/>
      <c r="N317" s="214"/>
      <c r="O317" s="214"/>
      <c r="P317" s="215">
        <f>SUM(P318:P356)</f>
        <v>0</v>
      </c>
      <c r="Q317" s="214"/>
      <c r="R317" s="215">
        <f>SUM(R318:R356)</f>
        <v>9.5940945499999994</v>
      </c>
      <c r="S317" s="214"/>
      <c r="T317" s="216">
        <f>SUM(T318:T356)</f>
        <v>0.20000000000000001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7" t="s">
        <v>88</v>
      </c>
      <c r="AT317" s="218" t="s">
        <v>79</v>
      </c>
      <c r="AU317" s="218" t="s">
        <v>88</v>
      </c>
      <c r="AY317" s="217" t="s">
        <v>151</v>
      </c>
      <c r="BK317" s="219">
        <f>SUM(BK318:BK356)</f>
        <v>0</v>
      </c>
    </row>
    <row r="318" s="2" customFormat="1" ht="16.5" customHeight="1">
      <c r="A318" s="41"/>
      <c r="B318" s="42"/>
      <c r="C318" s="222" t="s">
        <v>563</v>
      </c>
      <c r="D318" s="222" t="s">
        <v>153</v>
      </c>
      <c r="E318" s="223" t="s">
        <v>935</v>
      </c>
      <c r="F318" s="224" t="s">
        <v>936</v>
      </c>
      <c r="G318" s="225" t="s">
        <v>213</v>
      </c>
      <c r="H318" s="226">
        <v>140</v>
      </c>
      <c r="I318" s="227"/>
      <c r="J318" s="228">
        <f>ROUND(I318*H318,2)</f>
        <v>0</v>
      </c>
      <c r="K318" s="224" t="s">
        <v>356</v>
      </c>
      <c r="L318" s="47"/>
      <c r="M318" s="229" t="s">
        <v>35</v>
      </c>
      <c r="N318" s="230" t="s">
        <v>51</v>
      </c>
      <c r="O318" s="87"/>
      <c r="P318" s="231">
        <f>O318*H318</f>
        <v>0</v>
      </c>
      <c r="Q318" s="231">
        <v>1.0000000000000001E-05</v>
      </c>
      <c r="R318" s="231">
        <f>Q318*H318</f>
        <v>0.0014000000000000002</v>
      </c>
      <c r="S318" s="231">
        <v>0</v>
      </c>
      <c r="T318" s="232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33" t="s">
        <v>158</v>
      </c>
      <c r="AT318" s="233" t="s">
        <v>153</v>
      </c>
      <c r="AU318" s="233" t="s">
        <v>90</v>
      </c>
      <c r="AY318" s="19" t="s">
        <v>151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9" t="s">
        <v>88</v>
      </c>
      <c r="BK318" s="234">
        <f>ROUND(I318*H318,2)</f>
        <v>0</v>
      </c>
      <c r="BL318" s="19" t="s">
        <v>158</v>
      </c>
      <c r="BM318" s="233" t="s">
        <v>937</v>
      </c>
    </row>
    <row r="319" s="2" customFormat="1">
      <c r="A319" s="41"/>
      <c r="B319" s="42"/>
      <c r="C319" s="43"/>
      <c r="D319" s="235" t="s">
        <v>160</v>
      </c>
      <c r="E319" s="43"/>
      <c r="F319" s="236" t="s">
        <v>583</v>
      </c>
      <c r="G319" s="43"/>
      <c r="H319" s="43"/>
      <c r="I319" s="140"/>
      <c r="J319" s="43"/>
      <c r="K319" s="43"/>
      <c r="L319" s="47"/>
      <c r="M319" s="237"/>
      <c r="N319" s="238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19" t="s">
        <v>160</v>
      </c>
      <c r="AU319" s="19" t="s">
        <v>90</v>
      </c>
    </row>
    <row r="320" s="13" customFormat="1">
      <c r="A320" s="13"/>
      <c r="B320" s="239"/>
      <c r="C320" s="240"/>
      <c r="D320" s="235" t="s">
        <v>162</v>
      </c>
      <c r="E320" s="241" t="s">
        <v>35</v>
      </c>
      <c r="F320" s="242" t="s">
        <v>912</v>
      </c>
      <c r="G320" s="240"/>
      <c r="H320" s="243">
        <v>140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162</v>
      </c>
      <c r="AU320" s="249" t="s">
        <v>90</v>
      </c>
      <c r="AV320" s="13" t="s">
        <v>90</v>
      </c>
      <c r="AW320" s="13" t="s">
        <v>41</v>
      </c>
      <c r="AX320" s="13" t="s">
        <v>88</v>
      </c>
      <c r="AY320" s="249" t="s">
        <v>151</v>
      </c>
    </row>
    <row r="321" s="2" customFormat="1" ht="16.5" customHeight="1">
      <c r="A321" s="41"/>
      <c r="B321" s="42"/>
      <c r="C321" s="282" t="s">
        <v>567</v>
      </c>
      <c r="D321" s="282" t="s">
        <v>449</v>
      </c>
      <c r="E321" s="283" t="s">
        <v>938</v>
      </c>
      <c r="F321" s="284" t="s">
        <v>939</v>
      </c>
      <c r="G321" s="285" t="s">
        <v>555</v>
      </c>
      <c r="H321" s="286">
        <v>28.420000000000002</v>
      </c>
      <c r="I321" s="287"/>
      <c r="J321" s="288">
        <f>ROUND(I321*H321,2)</f>
        <v>0</v>
      </c>
      <c r="K321" s="284" t="s">
        <v>356</v>
      </c>
      <c r="L321" s="289"/>
      <c r="M321" s="290" t="s">
        <v>35</v>
      </c>
      <c r="N321" s="291" t="s">
        <v>51</v>
      </c>
      <c r="O321" s="87"/>
      <c r="P321" s="231">
        <f>O321*H321</f>
        <v>0</v>
      </c>
      <c r="Q321" s="231">
        <v>0.0195</v>
      </c>
      <c r="R321" s="231">
        <f>Q321*H321</f>
        <v>0.55419000000000007</v>
      </c>
      <c r="S321" s="231">
        <v>0</v>
      </c>
      <c r="T321" s="232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33" t="s">
        <v>107</v>
      </c>
      <c r="AT321" s="233" t="s">
        <v>449</v>
      </c>
      <c r="AU321" s="233" t="s">
        <v>90</v>
      </c>
      <c r="AY321" s="19" t="s">
        <v>151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9" t="s">
        <v>88</v>
      </c>
      <c r="BK321" s="234">
        <f>ROUND(I321*H321,2)</f>
        <v>0</v>
      </c>
      <c r="BL321" s="19" t="s">
        <v>158</v>
      </c>
      <c r="BM321" s="233" t="s">
        <v>940</v>
      </c>
    </row>
    <row r="322" s="13" customFormat="1">
      <c r="A322" s="13"/>
      <c r="B322" s="239"/>
      <c r="C322" s="240"/>
      <c r="D322" s="235" t="s">
        <v>162</v>
      </c>
      <c r="E322" s="241" t="s">
        <v>35</v>
      </c>
      <c r="F322" s="242" t="s">
        <v>941</v>
      </c>
      <c r="G322" s="240"/>
      <c r="H322" s="243">
        <v>28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162</v>
      </c>
      <c r="AU322" s="249" t="s">
        <v>90</v>
      </c>
      <c r="AV322" s="13" t="s">
        <v>90</v>
      </c>
      <c r="AW322" s="13" t="s">
        <v>41</v>
      </c>
      <c r="AX322" s="13" t="s">
        <v>88</v>
      </c>
      <c r="AY322" s="249" t="s">
        <v>151</v>
      </c>
    </row>
    <row r="323" s="13" customFormat="1">
      <c r="A323" s="13"/>
      <c r="B323" s="239"/>
      <c r="C323" s="240"/>
      <c r="D323" s="235" t="s">
        <v>162</v>
      </c>
      <c r="E323" s="240"/>
      <c r="F323" s="242" t="s">
        <v>942</v>
      </c>
      <c r="G323" s="240"/>
      <c r="H323" s="243">
        <v>28.420000000000002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162</v>
      </c>
      <c r="AU323" s="249" t="s">
        <v>90</v>
      </c>
      <c r="AV323" s="13" t="s">
        <v>90</v>
      </c>
      <c r="AW323" s="13" t="s">
        <v>4</v>
      </c>
      <c r="AX323" s="13" t="s">
        <v>88</v>
      </c>
      <c r="AY323" s="249" t="s">
        <v>151</v>
      </c>
    </row>
    <row r="324" s="2" customFormat="1" ht="24" customHeight="1">
      <c r="A324" s="41"/>
      <c r="B324" s="42"/>
      <c r="C324" s="222" t="s">
        <v>573</v>
      </c>
      <c r="D324" s="222" t="s">
        <v>153</v>
      </c>
      <c r="E324" s="223" t="s">
        <v>943</v>
      </c>
      <c r="F324" s="224" t="s">
        <v>944</v>
      </c>
      <c r="G324" s="225" t="s">
        <v>555</v>
      </c>
      <c r="H324" s="226">
        <v>38</v>
      </c>
      <c r="I324" s="227"/>
      <c r="J324" s="228">
        <f>ROUND(I324*H324,2)</f>
        <v>0</v>
      </c>
      <c r="K324" s="224" t="s">
        <v>157</v>
      </c>
      <c r="L324" s="47"/>
      <c r="M324" s="229" t="s">
        <v>35</v>
      </c>
      <c r="N324" s="230" t="s">
        <v>51</v>
      </c>
      <c r="O324" s="87"/>
      <c r="P324" s="231">
        <f>O324*H324</f>
        <v>0</v>
      </c>
      <c r="Q324" s="231">
        <v>1.9E-06</v>
      </c>
      <c r="R324" s="231">
        <f>Q324*H324</f>
        <v>7.2200000000000007E-05</v>
      </c>
      <c r="S324" s="231">
        <v>0</v>
      </c>
      <c r="T324" s="232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33" t="s">
        <v>158</v>
      </c>
      <c r="AT324" s="233" t="s">
        <v>153</v>
      </c>
      <c r="AU324" s="233" t="s">
        <v>90</v>
      </c>
      <c r="AY324" s="19" t="s">
        <v>151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9" t="s">
        <v>88</v>
      </c>
      <c r="BK324" s="234">
        <f>ROUND(I324*H324,2)</f>
        <v>0</v>
      </c>
      <c r="BL324" s="19" t="s">
        <v>158</v>
      </c>
      <c r="BM324" s="233" t="s">
        <v>945</v>
      </c>
    </row>
    <row r="325" s="2" customFormat="1">
      <c r="A325" s="41"/>
      <c r="B325" s="42"/>
      <c r="C325" s="43"/>
      <c r="D325" s="235" t="s">
        <v>160</v>
      </c>
      <c r="E325" s="43"/>
      <c r="F325" s="236" t="s">
        <v>598</v>
      </c>
      <c r="G325" s="43"/>
      <c r="H325" s="43"/>
      <c r="I325" s="140"/>
      <c r="J325" s="43"/>
      <c r="K325" s="43"/>
      <c r="L325" s="47"/>
      <c r="M325" s="237"/>
      <c r="N325" s="238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19" t="s">
        <v>160</v>
      </c>
      <c r="AU325" s="19" t="s">
        <v>90</v>
      </c>
    </row>
    <row r="326" s="15" customFormat="1">
      <c r="A326" s="15"/>
      <c r="B326" s="261"/>
      <c r="C326" s="262"/>
      <c r="D326" s="235" t="s">
        <v>162</v>
      </c>
      <c r="E326" s="263" t="s">
        <v>35</v>
      </c>
      <c r="F326" s="264" t="s">
        <v>946</v>
      </c>
      <c r="G326" s="262"/>
      <c r="H326" s="263" t="s">
        <v>35</v>
      </c>
      <c r="I326" s="265"/>
      <c r="J326" s="262"/>
      <c r="K326" s="262"/>
      <c r="L326" s="266"/>
      <c r="M326" s="267"/>
      <c r="N326" s="268"/>
      <c r="O326" s="268"/>
      <c r="P326" s="268"/>
      <c r="Q326" s="268"/>
      <c r="R326" s="268"/>
      <c r="S326" s="268"/>
      <c r="T326" s="26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0" t="s">
        <v>162</v>
      </c>
      <c r="AU326" s="270" t="s">
        <v>90</v>
      </c>
      <c r="AV326" s="15" t="s">
        <v>88</v>
      </c>
      <c r="AW326" s="15" t="s">
        <v>41</v>
      </c>
      <c r="AX326" s="15" t="s">
        <v>80</v>
      </c>
      <c r="AY326" s="270" t="s">
        <v>151</v>
      </c>
    </row>
    <row r="327" s="13" customFormat="1">
      <c r="A327" s="13"/>
      <c r="B327" s="239"/>
      <c r="C327" s="240"/>
      <c r="D327" s="235" t="s">
        <v>162</v>
      </c>
      <c r="E327" s="241" t="s">
        <v>35</v>
      </c>
      <c r="F327" s="242" t="s">
        <v>947</v>
      </c>
      <c r="G327" s="240"/>
      <c r="H327" s="243">
        <v>38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162</v>
      </c>
      <c r="AU327" s="249" t="s">
        <v>90</v>
      </c>
      <c r="AV327" s="13" t="s">
        <v>90</v>
      </c>
      <c r="AW327" s="13" t="s">
        <v>41</v>
      </c>
      <c r="AX327" s="13" t="s">
        <v>88</v>
      </c>
      <c r="AY327" s="249" t="s">
        <v>151</v>
      </c>
    </row>
    <row r="328" s="2" customFormat="1" ht="16.5" customHeight="1">
      <c r="A328" s="41"/>
      <c r="B328" s="42"/>
      <c r="C328" s="282" t="s">
        <v>579</v>
      </c>
      <c r="D328" s="282" t="s">
        <v>449</v>
      </c>
      <c r="E328" s="283" t="s">
        <v>948</v>
      </c>
      <c r="F328" s="284" t="s">
        <v>949</v>
      </c>
      <c r="G328" s="285" t="s">
        <v>555</v>
      </c>
      <c r="H328" s="286">
        <v>38.380000000000003</v>
      </c>
      <c r="I328" s="287"/>
      <c r="J328" s="288">
        <f>ROUND(I328*H328,2)</f>
        <v>0</v>
      </c>
      <c r="K328" s="284" t="s">
        <v>356</v>
      </c>
      <c r="L328" s="289"/>
      <c r="M328" s="290" t="s">
        <v>35</v>
      </c>
      <c r="N328" s="291" t="s">
        <v>51</v>
      </c>
      <c r="O328" s="87"/>
      <c r="P328" s="231">
        <f>O328*H328</f>
        <v>0</v>
      </c>
      <c r="Q328" s="231">
        <v>0.00117</v>
      </c>
      <c r="R328" s="231">
        <f>Q328*H328</f>
        <v>0.044904600000000003</v>
      </c>
      <c r="S328" s="231">
        <v>0</v>
      </c>
      <c r="T328" s="232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33" t="s">
        <v>107</v>
      </c>
      <c r="AT328" s="233" t="s">
        <v>449</v>
      </c>
      <c r="AU328" s="233" t="s">
        <v>90</v>
      </c>
      <c r="AY328" s="19" t="s">
        <v>151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9" t="s">
        <v>88</v>
      </c>
      <c r="BK328" s="234">
        <f>ROUND(I328*H328,2)</f>
        <v>0</v>
      </c>
      <c r="BL328" s="19" t="s">
        <v>158</v>
      </c>
      <c r="BM328" s="233" t="s">
        <v>950</v>
      </c>
    </row>
    <row r="329" s="13" customFormat="1">
      <c r="A329" s="13"/>
      <c r="B329" s="239"/>
      <c r="C329" s="240"/>
      <c r="D329" s="235" t="s">
        <v>162</v>
      </c>
      <c r="E329" s="240"/>
      <c r="F329" s="242" t="s">
        <v>951</v>
      </c>
      <c r="G329" s="240"/>
      <c r="H329" s="243">
        <v>38.380000000000003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162</v>
      </c>
      <c r="AU329" s="249" t="s">
        <v>90</v>
      </c>
      <c r="AV329" s="13" t="s">
        <v>90</v>
      </c>
      <c r="AW329" s="13" t="s">
        <v>4</v>
      </c>
      <c r="AX329" s="13" t="s">
        <v>88</v>
      </c>
      <c r="AY329" s="249" t="s">
        <v>151</v>
      </c>
    </row>
    <row r="330" s="2" customFormat="1" ht="24" customHeight="1">
      <c r="A330" s="41"/>
      <c r="B330" s="42"/>
      <c r="C330" s="222" t="s">
        <v>588</v>
      </c>
      <c r="D330" s="222" t="s">
        <v>153</v>
      </c>
      <c r="E330" s="223" t="s">
        <v>952</v>
      </c>
      <c r="F330" s="224" t="s">
        <v>953</v>
      </c>
      <c r="G330" s="225" t="s">
        <v>555</v>
      </c>
      <c r="H330" s="226">
        <v>19</v>
      </c>
      <c r="I330" s="227"/>
      <c r="J330" s="228">
        <f>ROUND(I330*H330,2)</f>
        <v>0</v>
      </c>
      <c r="K330" s="224" t="s">
        <v>157</v>
      </c>
      <c r="L330" s="47"/>
      <c r="M330" s="229" t="s">
        <v>35</v>
      </c>
      <c r="N330" s="230" t="s">
        <v>51</v>
      </c>
      <c r="O330" s="87"/>
      <c r="P330" s="231">
        <f>O330*H330</f>
        <v>0</v>
      </c>
      <c r="Q330" s="231">
        <v>0.0001019</v>
      </c>
      <c r="R330" s="231">
        <f>Q330*H330</f>
        <v>0.0019360999999999998</v>
      </c>
      <c r="S330" s="231">
        <v>0</v>
      </c>
      <c r="T330" s="232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33" t="s">
        <v>158</v>
      </c>
      <c r="AT330" s="233" t="s">
        <v>153</v>
      </c>
      <c r="AU330" s="233" t="s">
        <v>90</v>
      </c>
      <c r="AY330" s="19" t="s">
        <v>151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9" t="s">
        <v>88</v>
      </c>
      <c r="BK330" s="234">
        <f>ROUND(I330*H330,2)</f>
        <v>0</v>
      </c>
      <c r="BL330" s="19" t="s">
        <v>158</v>
      </c>
      <c r="BM330" s="233" t="s">
        <v>954</v>
      </c>
    </row>
    <row r="331" s="2" customFormat="1">
      <c r="A331" s="41"/>
      <c r="B331" s="42"/>
      <c r="C331" s="43"/>
      <c r="D331" s="235" t="s">
        <v>160</v>
      </c>
      <c r="E331" s="43"/>
      <c r="F331" s="236" t="s">
        <v>598</v>
      </c>
      <c r="G331" s="43"/>
      <c r="H331" s="43"/>
      <c r="I331" s="140"/>
      <c r="J331" s="43"/>
      <c r="K331" s="43"/>
      <c r="L331" s="47"/>
      <c r="M331" s="237"/>
      <c r="N331" s="238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19" t="s">
        <v>160</v>
      </c>
      <c r="AU331" s="19" t="s">
        <v>90</v>
      </c>
    </row>
    <row r="332" s="13" customFormat="1">
      <c r="A332" s="13"/>
      <c r="B332" s="239"/>
      <c r="C332" s="240"/>
      <c r="D332" s="235" t="s">
        <v>162</v>
      </c>
      <c r="E332" s="241" t="s">
        <v>35</v>
      </c>
      <c r="F332" s="242" t="s">
        <v>353</v>
      </c>
      <c r="G332" s="240"/>
      <c r="H332" s="243">
        <v>19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162</v>
      </c>
      <c r="AU332" s="249" t="s">
        <v>90</v>
      </c>
      <c r="AV332" s="13" t="s">
        <v>90</v>
      </c>
      <c r="AW332" s="13" t="s">
        <v>41</v>
      </c>
      <c r="AX332" s="13" t="s">
        <v>88</v>
      </c>
      <c r="AY332" s="249" t="s">
        <v>151</v>
      </c>
    </row>
    <row r="333" s="2" customFormat="1" ht="16.5" customHeight="1">
      <c r="A333" s="41"/>
      <c r="B333" s="42"/>
      <c r="C333" s="282" t="s">
        <v>594</v>
      </c>
      <c r="D333" s="282" t="s">
        <v>449</v>
      </c>
      <c r="E333" s="283" t="s">
        <v>955</v>
      </c>
      <c r="F333" s="284" t="s">
        <v>956</v>
      </c>
      <c r="G333" s="285" t="s">
        <v>555</v>
      </c>
      <c r="H333" s="286">
        <v>19.190000000000001</v>
      </c>
      <c r="I333" s="287"/>
      <c r="J333" s="288">
        <f>ROUND(I333*H333,2)</f>
        <v>0</v>
      </c>
      <c r="K333" s="284" t="s">
        <v>356</v>
      </c>
      <c r="L333" s="289"/>
      <c r="M333" s="290" t="s">
        <v>35</v>
      </c>
      <c r="N333" s="291" t="s">
        <v>51</v>
      </c>
      <c r="O333" s="87"/>
      <c r="P333" s="231">
        <f>O333*H333</f>
        <v>0</v>
      </c>
      <c r="Q333" s="231">
        <v>0.00114</v>
      </c>
      <c r="R333" s="231">
        <f>Q333*H333</f>
        <v>0.0218766</v>
      </c>
      <c r="S333" s="231">
        <v>0</v>
      </c>
      <c r="T333" s="232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33" t="s">
        <v>107</v>
      </c>
      <c r="AT333" s="233" t="s">
        <v>449</v>
      </c>
      <c r="AU333" s="233" t="s">
        <v>90</v>
      </c>
      <c r="AY333" s="19" t="s">
        <v>151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9" t="s">
        <v>88</v>
      </c>
      <c r="BK333" s="234">
        <f>ROUND(I333*H333,2)</f>
        <v>0</v>
      </c>
      <c r="BL333" s="19" t="s">
        <v>158</v>
      </c>
      <c r="BM333" s="233" t="s">
        <v>957</v>
      </c>
    </row>
    <row r="334" s="13" customFormat="1">
      <c r="A334" s="13"/>
      <c r="B334" s="239"/>
      <c r="C334" s="240"/>
      <c r="D334" s="235" t="s">
        <v>162</v>
      </c>
      <c r="E334" s="240"/>
      <c r="F334" s="242" t="s">
        <v>621</v>
      </c>
      <c r="G334" s="240"/>
      <c r="H334" s="243">
        <v>19.190000000000001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162</v>
      </c>
      <c r="AU334" s="249" t="s">
        <v>90</v>
      </c>
      <c r="AV334" s="13" t="s">
        <v>90</v>
      </c>
      <c r="AW334" s="13" t="s">
        <v>4</v>
      </c>
      <c r="AX334" s="13" t="s">
        <v>88</v>
      </c>
      <c r="AY334" s="249" t="s">
        <v>151</v>
      </c>
    </row>
    <row r="335" s="2" customFormat="1" ht="24" customHeight="1">
      <c r="A335" s="41"/>
      <c r="B335" s="42"/>
      <c r="C335" s="222" t="s">
        <v>599</v>
      </c>
      <c r="D335" s="222" t="s">
        <v>153</v>
      </c>
      <c r="E335" s="223" t="s">
        <v>623</v>
      </c>
      <c r="F335" s="224" t="s">
        <v>624</v>
      </c>
      <c r="G335" s="225" t="s">
        <v>555</v>
      </c>
      <c r="H335" s="226">
        <v>19</v>
      </c>
      <c r="I335" s="227"/>
      <c r="J335" s="228">
        <f>ROUND(I335*H335,2)</f>
        <v>0</v>
      </c>
      <c r="K335" s="224" t="s">
        <v>157</v>
      </c>
      <c r="L335" s="47"/>
      <c r="M335" s="229" t="s">
        <v>35</v>
      </c>
      <c r="N335" s="230" t="s">
        <v>51</v>
      </c>
      <c r="O335" s="87"/>
      <c r="P335" s="231">
        <f>O335*H335</f>
        <v>0</v>
      </c>
      <c r="Q335" s="231">
        <v>5.75E-06</v>
      </c>
      <c r="R335" s="231">
        <f>Q335*H335</f>
        <v>0.00010925</v>
      </c>
      <c r="S335" s="231">
        <v>0</v>
      </c>
      <c r="T335" s="232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33" t="s">
        <v>158</v>
      </c>
      <c r="AT335" s="233" t="s">
        <v>153</v>
      </c>
      <c r="AU335" s="233" t="s">
        <v>90</v>
      </c>
      <c r="AY335" s="19" t="s">
        <v>151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9" t="s">
        <v>88</v>
      </c>
      <c r="BK335" s="234">
        <f>ROUND(I335*H335,2)</f>
        <v>0</v>
      </c>
      <c r="BL335" s="19" t="s">
        <v>158</v>
      </c>
      <c r="BM335" s="233" t="s">
        <v>958</v>
      </c>
    </row>
    <row r="336" s="2" customFormat="1">
      <c r="A336" s="41"/>
      <c r="B336" s="42"/>
      <c r="C336" s="43"/>
      <c r="D336" s="235" t="s">
        <v>160</v>
      </c>
      <c r="E336" s="43"/>
      <c r="F336" s="236" t="s">
        <v>608</v>
      </c>
      <c r="G336" s="43"/>
      <c r="H336" s="43"/>
      <c r="I336" s="140"/>
      <c r="J336" s="43"/>
      <c r="K336" s="43"/>
      <c r="L336" s="47"/>
      <c r="M336" s="237"/>
      <c r="N336" s="238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160</v>
      </c>
      <c r="AU336" s="19" t="s">
        <v>90</v>
      </c>
    </row>
    <row r="337" s="13" customFormat="1">
      <c r="A337" s="13"/>
      <c r="B337" s="239"/>
      <c r="C337" s="240"/>
      <c r="D337" s="235" t="s">
        <v>162</v>
      </c>
      <c r="E337" s="241" t="s">
        <v>35</v>
      </c>
      <c r="F337" s="242" t="s">
        <v>353</v>
      </c>
      <c r="G337" s="240"/>
      <c r="H337" s="243">
        <v>19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162</v>
      </c>
      <c r="AU337" s="249" t="s">
        <v>90</v>
      </c>
      <c r="AV337" s="13" t="s">
        <v>90</v>
      </c>
      <c r="AW337" s="13" t="s">
        <v>41</v>
      </c>
      <c r="AX337" s="13" t="s">
        <v>88</v>
      </c>
      <c r="AY337" s="249" t="s">
        <v>151</v>
      </c>
    </row>
    <row r="338" s="2" customFormat="1" ht="16.5" customHeight="1">
      <c r="A338" s="41"/>
      <c r="B338" s="42"/>
      <c r="C338" s="222" t="s">
        <v>604</v>
      </c>
      <c r="D338" s="222" t="s">
        <v>153</v>
      </c>
      <c r="E338" s="223" t="s">
        <v>959</v>
      </c>
      <c r="F338" s="224" t="s">
        <v>960</v>
      </c>
      <c r="G338" s="225" t="s">
        <v>643</v>
      </c>
      <c r="H338" s="226">
        <v>19</v>
      </c>
      <c r="I338" s="227"/>
      <c r="J338" s="228">
        <f>ROUND(I338*H338,2)</f>
        <v>0</v>
      </c>
      <c r="K338" s="224" t="s">
        <v>157</v>
      </c>
      <c r="L338" s="47"/>
      <c r="M338" s="229" t="s">
        <v>35</v>
      </c>
      <c r="N338" s="230" t="s">
        <v>51</v>
      </c>
      <c r="O338" s="87"/>
      <c r="P338" s="231">
        <f>O338*H338</f>
        <v>0</v>
      </c>
      <c r="Q338" s="231">
        <v>0.0001782</v>
      </c>
      <c r="R338" s="231">
        <f>Q338*H338</f>
        <v>0.0033858</v>
      </c>
      <c r="S338" s="231">
        <v>0</v>
      </c>
      <c r="T338" s="232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33" t="s">
        <v>158</v>
      </c>
      <c r="AT338" s="233" t="s">
        <v>153</v>
      </c>
      <c r="AU338" s="233" t="s">
        <v>90</v>
      </c>
      <c r="AY338" s="19" t="s">
        <v>151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9" t="s">
        <v>88</v>
      </c>
      <c r="BK338" s="234">
        <f>ROUND(I338*H338,2)</f>
        <v>0</v>
      </c>
      <c r="BL338" s="19" t="s">
        <v>158</v>
      </c>
      <c r="BM338" s="233" t="s">
        <v>961</v>
      </c>
    </row>
    <row r="339" s="2" customFormat="1">
      <c r="A339" s="41"/>
      <c r="B339" s="42"/>
      <c r="C339" s="43"/>
      <c r="D339" s="235" t="s">
        <v>160</v>
      </c>
      <c r="E339" s="43"/>
      <c r="F339" s="236" t="s">
        <v>645</v>
      </c>
      <c r="G339" s="43"/>
      <c r="H339" s="43"/>
      <c r="I339" s="140"/>
      <c r="J339" s="43"/>
      <c r="K339" s="43"/>
      <c r="L339" s="47"/>
      <c r="M339" s="237"/>
      <c r="N339" s="238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160</v>
      </c>
      <c r="AU339" s="19" t="s">
        <v>90</v>
      </c>
    </row>
    <row r="340" s="13" customFormat="1">
      <c r="A340" s="13"/>
      <c r="B340" s="239"/>
      <c r="C340" s="240"/>
      <c r="D340" s="235" t="s">
        <v>162</v>
      </c>
      <c r="E340" s="241" t="s">
        <v>35</v>
      </c>
      <c r="F340" s="242" t="s">
        <v>353</v>
      </c>
      <c r="G340" s="240"/>
      <c r="H340" s="243">
        <v>19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162</v>
      </c>
      <c r="AU340" s="249" t="s">
        <v>90</v>
      </c>
      <c r="AV340" s="13" t="s">
        <v>90</v>
      </c>
      <c r="AW340" s="13" t="s">
        <v>41</v>
      </c>
      <c r="AX340" s="13" t="s">
        <v>88</v>
      </c>
      <c r="AY340" s="249" t="s">
        <v>151</v>
      </c>
    </row>
    <row r="341" s="2" customFormat="1" ht="24" customHeight="1">
      <c r="A341" s="41"/>
      <c r="B341" s="42"/>
      <c r="C341" s="222" t="s">
        <v>609</v>
      </c>
      <c r="D341" s="222" t="s">
        <v>153</v>
      </c>
      <c r="E341" s="223" t="s">
        <v>962</v>
      </c>
      <c r="F341" s="224" t="s">
        <v>963</v>
      </c>
      <c r="G341" s="225" t="s">
        <v>555</v>
      </c>
      <c r="H341" s="226">
        <v>19</v>
      </c>
      <c r="I341" s="227"/>
      <c r="J341" s="228">
        <f>ROUND(I341*H341,2)</f>
        <v>0</v>
      </c>
      <c r="K341" s="224" t="s">
        <v>157</v>
      </c>
      <c r="L341" s="47"/>
      <c r="M341" s="229" t="s">
        <v>35</v>
      </c>
      <c r="N341" s="230" t="s">
        <v>51</v>
      </c>
      <c r="O341" s="87"/>
      <c r="P341" s="231">
        <f>O341*H341</f>
        <v>0</v>
      </c>
      <c r="Q341" s="231">
        <v>0.10661</v>
      </c>
      <c r="R341" s="231">
        <f>Q341*H341</f>
        <v>2.0255899999999998</v>
      </c>
      <c r="S341" s="231">
        <v>0</v>
      </c>
      <c r="T341" s="232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33" t="s">
        <v>158</v>
      </c>
      <c r="AT341" s="233" t="s">
        <v>153</v>
      </c>
      <c r="AU341" s="233" t="s">
        <v>90</v>
      </c>
      <c r="AY341" s="19" t="s">
        <v>151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9" t="s">
        <v>88</v>
      </c>
      <c r="BK341" s="234">
        <f>ROUND(I341*H341,2)</f>
        <v>0</v>
      </c>
      <c r="BL341" s="19" t="s">
        <v>158</v>
      </c>
      <c r="BM341" s="233" t="s">
        <v>964</v>
      </c>
    </row>
    <row r="342" s="2" customFormat="1">
      <c r="A342" s="41"/>
      <c r="B342" s="42"/>
      <c r="C342" s="43"/>
      <c r="D342" s="235" t="s">
        <v>160</v>
      </c>
      <c r="E342" s="43"/>
      <c r="F342" s="236" t="s">
        <v>965</v>
      </c>
      <c r="G342" s="43"/>
      <c r="H342" s="43"/>
      <c r="I342" s="140"/>
      <c r="J342" s="43"/>
      <c r="K342" s="43"/>
      <c r="L342" s="47"/>
      <c r="M342" s="237"/>
      <c r="N342" s="238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19" t="s">
        <v>160</v>
      </c>
      <c r="AU342" s="19" t="s">
        <v>90</v>
      </c>
    </row>
    <row r="343" s="13" customFormat="1">
      <c r="A343" s="13"/>
      <c r="B343" s="239"/>
      <c r="C343" s="240"/>
      <c r="D343" s="235" t="s">
        <v>162</v>
      </c>
      <c r="E343" s="241" t="s">
        <v>35</v>
      </c>
      <c r="F343" s="242" t="s">
        <v>353</v>
      </c>
      <c r="G343" s="240"/>
      <c r="H343" s="243">
        <v>19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162</v>
      </c>
      <c r="AU343" s="249" t="s">
        <v>90</v>
      </c>
      <c r="AV343" s="13" t="s">
        <v>90</v>
      </c>
      <c r="AW343" s="13" t="s">
        <v>41</v>
      </c>
      <c r="AX343" s="13" t="s">
        <v>88</v>
      </c>
      <c r="AY343" s="249" t="s">
        <v>151</v>
      </c>
    </row>
    <row r="344" s="2" customFormat="1" ht="24" customHeight="1">
      <c r="A344" s="41"/>
      <c r="B344" s="42"/>
      <c r="C344" s="222" t="s">
        <v>613</v>
      </c>
      <c r="D344" s="222" t="s">
        <v>153</v>
      </c>
      <c r="E344" s="223" t="s">
        <v>966</v>
      </c>
      <c r="F344" s="224" t="s">
        <v>967</v>
      </c>
      <c r="G344" s="225" t="s">
        <v>555</v>
      </c>
      <c r="H344" s="226">
        <v>19</v>
      </c>
      <c r="I344" s="227"/>
      <c r="J344" s="228">
        <f>ROUND(I344*H344,2)</f>
        <v>0</v>
      </c>
      <c r="K344" s="224" t="s">
        <v>157</v>
      </c>
      <c r="L344" s="47"/>
      <c r="M344" s="229" t="s">
        <v>35</v>
      </c>
      <c r="N344" s="230" t="s">
        <v>51</v>
      </c>
      <c r="O344" s="87"/>
      <c r="P344" s="231">
        <f>O344*H344</f>
        <v>0</v>
      </c>
      <c r="Q344" s="231">
        <v>0.012120000000000001</v>
      </c>
      <c r="R344" s="231">
        <f>Q344*H344</f>
        <v>0.23028000000000001</v>
      </c>
      <c r="S344" s="231">
        <v>0</v>
      </c>
      <c r="T344" s="232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33" t="s">
        <v>158</v>
      </c>
      <c r="AT344" s="233" t="s">
        <v>153</v>
      </c>
      <c r="AU344" s="233" t="s">
        <v>90</v>
      </c>
      <c r="AY344" s="19" t="s">
        <v>151</v>
      </c>
      <c r="BE344" s="234">
        <f>IF(N344="základní",J344,0)</f>
        <v>0</v>
      </c>
      <c r="BF344" s="234">
        <f>IF(N344="snížená",J344,0)</f>
        <v>0</v>
      </c>
      <c r="BG344" s="234">
        <f>IF(N344="zákl. přenesená",J344,0)</f>
        <v>0</v>
      </c>
      <c r="BH344" s="234">
        <f>IF(N344="sníž. přenesená",J344,0)</f>
        <v>0</v>
      </c>
      <c r="BI344" s="234">
        <f>IF(N344="nulová",J344,0)</f>
        <v>0</v>
      </c>
      <c r="BJ344" s="19" t="s">
        <v>88</v>
      </c>
      <c r="BK344" s="234">
        <f>ROUND(I344*H344,2)</f>
        <v>0</v>
      </c>
      <c r="BL344" s="19" t="s">
        <v>158</v>
      </c>
      <c r="BM344" s="233" t="s">
        <v>968</v>
      </c>
    </row>
    <row r="345" s="2" customFormat="1">
      <c r="A345" s="41"/>
      <c r="B345" s="42"/>
      <c r="C345" s="43"/>
      <c r="D345" s="235" t="s">
        <v>160</v>
      </c>
      <c r="E345" s="43"/>
      <c r="F345" s="236" t="s">
        <v>965</v>
      </c>
      <c r="G345" s="43"/>
      <c r="H345" s="43"/>
      <c r="I345" s="140"/>
      <c r="J345" s="43"/>
      <c r="K345" s="43"/>
      <c r="L345" s="47"/>
      <c r="M345" s="237"/>
      <c r="N345" s="238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19" t="s">
        <v>160</v>
      </c>
      <c r="AU345" s="19" t="s">
        <v>90</v>
      </c>
    </row>
    <row r="346" s="13" customFormat="1">
      <c r="A346" s="13"/>
      <c r="B346" s="239"/>
      <c r="C346" s="240"/>
      <c r="D346" s="235" t="s">
        <v>162</v>
      </c>
      <c r="E346" s="241" t="s">
        <v>35</v>
      </c>
      <c r="F346" s="242" t="s">
        <v>353</v>
      </c>
      <c r="G346" s="240"/>
      <c r="H346" s="243">
        <v>19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162</v>
      </c>
      <c r="AU346" s="249" t="s">
        <v>90</v>
      </c>
      <c r="AV346" s="13" t="s">
        <v>90</v>
      </c>
      <c r="AW346" s="13" t="s">
        <v>41</v>
      </c>
      <c r="AX346" s="13" t="s">
        <v>88</v>
      </c>
      <c r="AY346" s="249" t="s">
        <v>151</v>
      </c>
    </row>
    <row r="347" s="2" customFormat="1" ht="24" customHeight="1">
      <c r="A347" s="41"/>
      <c r="B347" s="42"/>
      <c r="C347" s="222" t="s">
        <v>617</v>
      </c>
      <c r="D347" s="222" t="s">
        <v>153</v>
      </c>
      <c r="E347" s="223" t="s">
        <v>969</v>
      </c>
      <c r="F347" s="224" t="s">
        <v>970</v>
      </c>
      <c r="G347" s="225" t="s">
        <v>555</v>
      </c>
      <c r="H347" s="226">
        <v>19</v>
      </c>
      <c r="I347" s="227"/>
      <c r="J347" s="228">
        <f>ROUND(I347*H347,2)</f>
        <v>0</v>
      </c>
      <c r="K347" s="224" t="s">
        <v>157</v>
      </c>
      <c r="L347" s="47"/>
      <c r="M347" s="229" t="s">
        <v>35</v>
      </c>
      <c r="N347" s="230" t="s">
        <v>51</v>
      </c>
      <c r="O347" s="87"/>
      <c r="P347" s="231">
        <f>O347*H347</f>
        <v>0</v>
      </c>
      <c r="Q347" s="231">
        <v>0</v>
      </c>
      <c r="R347" s="231">
        <f>Q347*H347</f>
        <v>0</v>
      </c>
      <c r="S347" s="231">
        <v>0</v>
      </c>
      <c r="T347" s="232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33" t="s">
        <v>158</v>
      </c>
      <c r="AT347" s="233" t="s">
        <v>153</v>
      </c>
      <c r="AU347" s="233" t="s">
        <v>90</v>
      </c>
      <c r="AY347" s="19" t="s">
        <v>151</v>
      </c>
      <c r="BE347" s="234">
        <f>IF(N347="základní",J347,0)</f>
        <v>0</v>
      </c>
      <c r="BF347" s="234">
        <f>IF(N347="snížená",J347,0)</f>
        <v>0</v>
      </c>
      <c r="BG347" s="234">
        <f>IF(N347="zákl. přenesená",J347,0)</f>
        <v>0</v>
      </c>
      <c r="BH347" s="234">
        <f>IF(N347="sníž. přenesená",J347,0)</f>
        <v>0</v>
      </c>
      <c r="BI347" s="234">
        <f>IF(N347="nulová",J347,0)</f>
        <v>0</v>
      </c>
      <c r="BJ347" s="19" t="s">
        <v>88</v>
      </c>
      <c r="BK347" s="234">
        <f>ROUND(I347*H347,2)</f>
        <v>0</v>
      </c>
      <c r="BL347" s="19" t="s">
        <v>158</v>
      </c>
      <c r="BM347" s="233" t="s">
        <v>971</v>
      </c>
    </row>
    <row r="348" s="2" customFormat="1">
      <c r="A348" s="41"/>
      <c r="B348" s="42"/>
      <c r="C348" s="43"/>
      <c r="D348" s="235" t="s">
        <v>160</v>
      </c>
      <c r="E348" s="43"/>
      <c r="F348" s="236" t="s">
        <v>965</v>
      </c>
      <c r="G348" s="43"/>
      <c r="H348" s="43"/>
      <c r="I348" s="140"/>
      <c r="J348" s="43"/>
      <c r="K348" s="43"/>
      <c r="L348" s="47"/>
      <c r="M348" s="237"/>
      <c r="N348" s="238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19" t="s">
        <v>160</v>
      </c>
      <c r="AU348" s="19" t="s">
        <v>90</v>
      </c>
    </row>
    <row r="349" s="13" customFormat="1">
      <c r="A349" s="13"/>
      <c r="B349" s="239"/>
      <c r="C349" s="240"/>
      <c r="D349" s="235" t="s">
        <v>162</v>
      </c>
      <c r="E349" s="241" t="s">
        <v>35</v>
      </c>
      <c r="F349" s="242" t="s">
        <v>353</v>
      </c>
      <c r="G349" s="240"/>
      <c r="H349" s="243">
        <v>19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162</v>
      </c>
      <c r="AU349" s="249" t="s">
        <v>90</v>
      </c>
      <c r="AV349" s="13" t="s">
        <v>90</v>
      </c>
      <c r="AW349" s="13" t="s">
        <v>41</v>
      </c>
      <c r="AX349" s="13" t="s">
        <v>88</v>
      </c>
      <c r="AY349" s="249" t="s">
        <v>151</v>
      </c>
    </row>
    <row r="350" s="2" customFormat="1" ht="24" customHeight="1">
      <c r="A350" s="41"/>
      <c r="B350" s="42"/>
      <c r="C350" s="222" t="s">
        <v>622</v>
      </c>
      <c r="D350" s="222" t="s">
        <v>153</v>
      </c>
      <c r="E350" s="223" t="s">
        <v>972</v>
      </c>
      <c r="F350" s="224" t="s">
        <v>973</v>
      </c>
      <c r="G350" s="225" t="s">
        <v>555</v>
      </c>
      <c r="H350" s="226">
        <v>19</v>
      </c>
      <c r="I350" s="227"/>
      <c r="J350" s="228">
        <f>ROUND(I350*H350,2)</f>
        <v>0</v>
      </c>
      <c r="K350" s="224" t="s">
        <v>356</v>
      </c>
      <c r="L350" s="47"/>
      <c r="M350" s="229" t="s">
        <v>35</v>
      </c>
      <c r="N350" s="230" t="s">
        <v>51</v>
      </c>
      <c r="O350" s="87"/>
      <c r="P350" s="231">
        <f>O350*H350</f>
        <v>0</v>
      </c>
      <c r="Q350" s="231">
        <v>0.35248000000000002</v>
      </c>
      <c r="R350" s="231">
        <f>Q350*H350</f>
        <v>6.69712</v>
      </c>
      <c r="S350" s="231">
        <v>0</v>
      </c>
      <c r="T350" s="232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33" t="s">
        <v>158</v>
      </c>
      <c r="AT350" s="233" t="s">
        <v>153</v>
      </c>
      <c r="AU350" s="233" t="s">
        <v>90</v>
      </c>
      <c r="AY350" s="19" t="s">
        <v>151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9" t="s">
        <v>88</v>
      </c>
      <c r="BK350" s="234">
        <f>ROUND(I350*H350,2)</f>
        <v>0</v>
      </c>
      <c r="BL350" s="19" t="s">
        <v>158</v>
      </c>
      <c r="BM350" s="233" t="s">
        <v>974</v>
      </c>
    </row>
    <row r="351" s="2" customFormat="1">
      <c r="A351" s="41"/>
      <c r="B351" s="42"/>
      <c r="C351" s="43"/>
      <c r="D351" s="235" t="s">
        <v>160</v>
      </c>
      <c r="E351" s="43"/>
      <c r="F351" s="236" t="s">
        <v>975</v>
      </c>
      <c r="G351" s="43"/>
      <c r="H351" s="43"/>
      <c r="I351" s="140"/>
      <c r="J351" s="43"/>
      <c r="K351" s="43"/>
      <c r="L351" s="47"/>
      <c r="M351" s="237"/>
      <c r="N351" s="238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19" t="s">
        <v>160</v>
      </c>
      <c r="AU351" s="19" t="s">
        <v>90</v>
      </c>
    </row>
    <row r="352" s="13" customFormat="1">
      <c r="A352" s="13"/>
      <c r="B352" s="239"/>
      <c r="C352" s="240"/>
      <c r="D352" s="235" t="s">
        <v>162</v>
      </c>
      <c r="E352" s="241" t="s">
        <v>35</v>
      </c>
      <c r="F352" s="242" t="s">
        <v>353</v>
      </c>
      <c r="G352" s="240"/>
      <c r="H352" s="243">
        <v>19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162</v>
      </c>
      <c r="AU352" s="249" t="s">
        <v>90</v>
      </c>
      <c r="AV352" s="13" t="s">
        <v>90</v>
      </c>
      <c r="AW352" s="13" t="s">
        <v>41</v>
      </c>
      <c r="AX352" s="13" t="s">
        <v>88</v>
      </c>
      <c r="AY352" s="249" t="s">
        <v>151</v>
      </c>
    </row>
    <row r="353" s="2" customFormat="1" ht="16.5" customHeight="1">
      <c r="A353" s="41"/>
      <c r="B353" s="42"/>
      <c r="C353" s="222" t="s">
        <v>626</v>
      </c>
      <c r="D353" s="222" t="s">
        <v>153</v>
      </c>
      <c r="E353" s="223" t="s">
        <v>709</v>
      </c>
      <c r="F353" s="224" t="s">
        <v>710</v>
      </c>
      <c r="G353" s="225" t="s">
        <v>555</v>
      </c>
      <c r="H353" s="226">
        <v>1</v>
      </c>
      <c r="I353" s="227"/>
      <c r="J353" s="228">
        <f>ROUND(I353*H353,2)</f>
        <v>0</v>
      </c>
      <c r="K353" s="224" t="s">
        <v>157</v>
      </c>
      <c r="L353" s="47"/>
      <c r="M353" s="229" t="s">
        <v>35</v>
      </c>
      <c r="N353" s="230" t="s">
        <v>51</v>
      </c>
      <c r="O353" s="87"/>
      <c r="P353" s="231">
        <f>O353*H353</f>
        <v>0</v>
      </c>
      <c r="Q353" s="231">
        <v>0</v>
      </c>
      <c r="R353" s="231">
        <f>Q353*H353</f>
        <v>0</v>
      </c>
      <c r="S353" s="231">
        <v>0.20000000000000001</v>
      </c>
      <c r="T353" s="232">
        <f>S353*H353</f>
        <v>0.20000000000000001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33" t="s">
        <v>158</v>
      </c>
      <c r="AT353" s="233" t="s">
        <v>153</v>
      </c>
      <c r="AU353" s="233" t="s">
        <v>90</v>
      </c>
      <c r="AY353" s="19" t="s">
        <v>151</v>
      </c>
      <c r="BE353" s="234">
        <f>IF(N353="základní",J353,0)</f>
        <v>0</v>
      </c>
      <c r="BF353" s="234">
        <f>IF(N353="snížená",J353,0)</f>
        <v>0</v>
      </c>
      <c r="BG353" s="234">
        <f>IF(N353="zákl. přenesená",J353,0)</f>
        <v>0</v>
      </c>
      <c r="BH353" s="234">
        <f>IF(N353="sníž. přenesená",J353,0)</f>
        <v>0</v>
      </c>
      <c r="BI353" s="234">
        <f>IF(N353="nulová",J353,0)</f>
        <v>0</v>
      </c>
      <c r="BJ353" s="19" t="s">
        <v>88</v>
      </c>
      <c r="BK353" s="234">
        <f>ROUND(I353*H353,2)</f>
        <v>0</v>
      </c>
      <c r="BL353" s="19" t="s">
        <v>158</v>
      </c>
      <c r="BM353" s="233" t="s">
        <v>976</v>
      </c>
    </row>
    <row r="354" s="13" customFormat="1">
      <c r="A354" s="13"/>
      <c r="B354" s="239"/>
      <c r="C354" s="240"/>
      <c r="D354" s="235" t="s">
        <v>162</v>
      </c>
      <c r="E354" s="241" t="s">
        <v>35</v>
      </c>
      <c r="F354" s="242" t="s">
        <v>88</v>
      </c>
      <c r="G354" s="240"/>
      <c r="H354" s="243">
        <v>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162</v>
      </c>
      <c r="AU354" s="249" t="s">
        <v>90</v>
      </c>
      <c r="AV354" s="13" t="s">
        <v>90</v>
      </c>
      <c r="AW354" s="13" t="s">
        <v>41</v>
      </c>
      <c r="AX354" s="13" t="s">
        <v>88</v>
      </c>
      <c r="AY354" s="249" t="s">
        <v>151</v>
      </c>
    </row>
    <row r="355" s="2" customFormat="1" ht="16.5" customHeight="1">
      <c r="A355" s="41"/>
      <c r="B355" s="42"/>
      <c r="C355" s="222" t="s">
        <v>631</v>
      </c>
      <c r="D355" s="222" t="s">
        <v>153</v>
      </c>
      <c r="E355" s="223" t="s">
        <v>717</v>
      </c>
      <c r="F355" s="224" t="s">
        <v>718</v>
      </c>
      <c r="G355" s="225" t="s">
        <v>213</v>
      </c>
      <c r="H355" s="226">
        <v>140</v>
      </c>
      <c r="I355" s="227"/>
      <c r="J355" s="228">
        <f>ROUND(I355*H355,2)</f>
        <v>0</v>
      </c>
      <c r="K355" s="224" t="s">
        <v>157</v>
      </c>
      <c r="L355" s="47"/>
      <c r="M355" s="229" t="s">
        <v>35</v>
      </c>
      <c r="N355" s="230" t="s">
        <v>51</v>
      </c>
      <c r="O355" s="87"/>
      <c r="P355" s="231">
        <f>O355*H355</f>
        <v>0</v>
      </c>
      <c r="Q355" s="231">
        <v>9.4500000000000007E-05</v>
      </c>
      <c r="R355" s="231">
        <f>Q355*H355</f>
        <v>0.01323</v>
      </c>
      <c r="S355" s="231">
        <v>0</v>
      </c>
      <c r="T355" s="232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33" t="s">
        <v>158</v>
      </c>
      <c r="AT355" s="233" t="s">
        <v>153</v>
      </c>
      <c r="AU355" s="233" t="s">
        <v>90</v>
      </c>
      <c r="AY355" s="19" t="s">
        <v>151</v>
      </c>
      <c r="BE355" s="234">
        <f>IF(N355="základní",J355,0)</f>
        <v>0</v>
      </c>
      <c r="BF355" s="234">
        <f>IF(N355="snížená",J355,0)</f>
        <v>0</v>
      </c>
      <c r="BG355" s="234">
        <f>IF(N355="zákl. přenesená",J355,0)</f>
        <v>0</v>
      </c>
      <c r="BH355" s="234">
        <f>IF(N355="sníž. přenesená",J355,0)</f>
        <v>0</v>
      </c>
      <c r="BI355" s="234">
        <f>IF(N355="nulová",J355,0)</f>
        <v>0</v>
      </c>
      <c r="BJ355" s="19" t="s">
        <v>88</v>
      </c>
      <c r="BK355" s="234">
        <f>ROUND(I355*H355,2)</f>
        <v>0</v>
      </c>
      <c r="BL355" s="19" t="s">
        <v>158</v>
      </c>
      <c r="BM355" s="233" t="s">
        <v>977</v>
      </c>
    </row>
    <row r="356" s="13" customFormat="1">
      <c r="A356" s="13"/>
      <c r="B356" s="239"/>
      <c r="C356" s="240"/>
      <c r="D356" s="235" t="s">
        <v>162</v>
      </c>
      <c r="E356" s="241" t="s">
        <v>35</v>
      </c>
      <c r="F356" s="242" t="s">
        <v>912</v>
      </c>
      <c r="G356" s="240"/>
      <c r="H356" s="243">
        <v>140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162</v>
      </c>
      <c r="AU356" s="249" t="s">
        <v>90</v>
      </c>
      <c r="AV356" s="13" t="s">
        <v>90</v>
      </c>
      <c r="AW356" s="13" t="s">
        <v>41</v>
      </c>
      <c r="AX356" s="13" t="s">
        <v>88</v>
      </c>
      <c r="AY356" s="249" t="s">
        <v>151</v>
      </c>
    </row>
    <row r="357" s="12" customFormat="1" ht="22.8" customHeight="1">
      <c r="A357" s="12"/>
      <c r="B357" s="206"/>
      <c r="C357" s="207"/>
      <c r="D357" s="208" t="s">
        <v>79</v>
      </c>
      <c r="E357" s="220" t="s">
        <v>243</v>
      </c>
      <c r="F357" s="220" t="s">
        <v>725</v>
      </c>
      <c r="G357" s="207"/>
      <c r="H357" s="207"/>
      <c r="I357" s="210"/>
      <c r="J357" s="221">
        <f>BK357</f>
        <v>0</v>
      </c>
      <c r="K357" s="207"/>
      <c r="L357" s="212"/>
      <c r="M357" s="213"/>
      <c r="N357" s="214"/>
      <c r="O357" s="214"/>
      <c r="P357" s="215">
        <f>SUM(P358:P368)</f>
        <v>0</v>
      </c>
      <c r="Q357" s="214"/>
      <c r="R357" s="215">
        <f>SUM(R358:R368)</f>
        <v>8.6362499999999992E-05</v>
      </c>
      <c r="S357" s="214"/>
      <c r="T357" s="216">
        <f>SUM(T358:T368)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7" t="s">
        <v>88</v>
      </c>
      <c r="AT357" s="218" t="s">
        <v>79</v>
      </c>
      <c r="AU357" s="218" t="s">
        <v>88</v>
      </c>
      <c r="AY357" s="217" t="s">
        <v>151</v>
      </c>
      <c r="BK357" s="219">
        <f>SUM(BK358:BK368)</f>
        <v>0</v>
      </c>
    </row>
    <row r="358" s="2" customFormat="1" ht="16.5" customHeight="1">
      <c r="A358" s="41"/>
      <c r="B358" s="42"/>
      <c r="C358" s="222" t="s">
        <v>636</v>
      </c>
      <c r="D358" s="222" t="s">
        <v>153</v>
      </c>
      <c r="E358" s="223" t="s">
        <v>727</v>
      </c>
      <c r="F358" s="224" t="s">
        <v>728</v>
      </c>
      <c r="G358" s="225" t="s">
        <v>213</v>
      </c>
      <c r="H358" s="226">
        <v>52.5</v>
      </c>
      <c r="I358" s="227"/>
      <c r="J358" s="228">
        <f>ROUND(I358*H358,2)</f>
        <v>0</v>
      </c>
      <c r="K358" s="224" t="s">
        <v>157</v>
      </c>
      <c r="L358" s="47"/>
      <c r="M358" s="229" t="s">
        <v>35</v>
      </c>
      <c r="N358" s="230" t="s">
        <v>51</v>
      </c>
      <c r="O358" s="87"/>
      <c r="P358" s="231">
        <f>O358*H358</f>
        <v>0</v>
      </c>
      <c r="Q358" s="231">
        <v>1.6449999999999999E-06</v>
      </c>
      <c r="R358" s="231">
        <f>Q358*H358</f>
        <v>8.6362499999999992E-05</v>
      </c>
      <c r="S358" s="231">
        <v>0</v>
      </c>
      <c r="T358" s="232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33" t="s">
        <v>158</v>
      </c>
      <c r="AT358" s="233" t="s">
        <v>153</v>
      </c>
      <c r="AU358" s="233" t="s">
        <v>90</v>
      </c>
      <c r="AY358" s="19" t="s">
        <v>151</v>
      </c>
      <c r="BE358" s="234">
        <f>IF(N358="základní",J358,0)</f>
        <v>0</v>
      </c>
      <c r="BF358" s="234">
        <f>IF(N358="snížená",J358,0)</f>
        <v>0</v>
      </c>
      <c r="BG358" s="234">
        <f>IF(N358="zákl. přenesená",J358,0)</f>
        <v>0</v>
      </c>
      <c r="BH358" s="234">
        <f>IF(N358="sníž. přenesená",J358,0)</f>
        <v>0</v>
      </c>
      <c r="BI358" s="234">
        <f>IF(N358="nulová",J358,0)</f>
        <v>0</v>
      </c>
      <c r="BJ358" s="19" t="s">
        <v>88</v>
      </c>
      <c r="BK358" s="234">
        <f>ROUND(I358*H358,2)</f>
        <v>0</v>
      </c>
      <c r="BL358" s="19" t="s">
        <v>158</v>
      </c>
      <c r="BM358" s="233" t="s">
        <v>978</v>
      </c>
    </row>
    <row r="359" s="2" customFormat="1">
      <c r="A359" s="41"/>
      <c r="B359" s="42"/>
      <c r="C359" s="43"/>
      <c r="D359" s="235" t="s">
        <v>160</v>
      </c>
      <c r="E359" s="43"/>
      <c r="F359" s="236" t="s">
        <v>730</v>
      </c>
      <c r="G359" s="43"/>
      <c r="H359" s="43"/>
      <c r="I359" s="140"/>
      <c r="J359" s="43"/>
      <c r="K359" s="43"/>
      <c r="L359" s="47"/>
      <c r="M359" s="237"/>
      <c r="N359" s="238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19" t="s">
        <v>160</v>
      </c>
      <c r="AU359" s="19" t="s">
        <v>90</v>
      </c>
    </row>
    <row r="360" s="13" customFormat="1">
      <c r="A360" s="13"/>
      <c r="B360" s="239"/>
      <c r="C360" s="240"/>
      <c r="D360" s="235" t="s">
        <v>162</v>
      </c>
      <c r="E360" s="241" t="s">
        <v>35</v>
      </c>
      <c r="F360" s="242" t="s">
        <v>979</v>
      </c>
      <c r="G360" s="240"/>
      <c r="H360" s="243">
        <v>35.100000000000001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9" t="s">
        <v>162</v>
      </c>
      <c r="AU360" s="249" t="s">
        <v>90</v>
      </c>
      <c r="AV360" s="13" t="s">
        <v>90</v>
      </c>
      <c r="AW360" s="13" t="s">
        <v>41</v>
      </c>
      <c r="AX360" s="13" t="s">
        <v>80</v>
      </c>
      <c r="AY360" s="249" t="s">
        <v>151</v>
      </c>
    </row>
    <row r="361" s="13" customFormat="1">
      <c r="A361" s="13"/>
      <c r="B361" s="239"/>
      <c r="C361" s="240"/>
      <c r="D361" s="235" t="s">
        <v>162</v>
      </c>
      <c r="E361" s="241" t="s">
        <v>35</v>
      </c>
      <c r="F361" s="242" t="s">
        <v>980</v>
      </c>
      <c r="G361" s="240"/>
      <c r="H361" s="243">
        <v>17.399999999999999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162</v>
      </c>
      <c r="AU361" s="249" t="s">
        <v>90</v>
      </c>
      <c r="AV361" s="13" t="s">
        <v>90</v>
      </c>
      <c r="AW361" s="13" t="s">
        <v>41</v>
      </c>
      <c r="AX361" s="13" t="s">
        <v>80</v>
      </c>
      <c r="AY361" s="249" t="s">
        <v>151</v>
      </c>
    </row>
    <row r="362" s="14" customFormat="1">
      <c r="A362" s="14"/>
      <c r="B362" s="250"/>
      <c r="C362" s="251"/>
      <c r="D362" s="235" t="s">
        <v>162</v>
      </c>
      <c r="E362" s="252" t="s">
        <v>35</v>
      </c>
      <c r="F362" s="253" t="s">
        <v>177</v>
      </c>
      <c r="G362" s="251"/>
      <c r="H362" s="254">
        <v>52.5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162</v>
      </c>
      <c r="AU362" s="260" t="s">
        <v>90</v>
      </c>
      <c r="AV362" s="14" t="s">
        <v>158</v>
      </c>
      <c r="AW362" s="14" t="s">
        <v>41</v>
      </c>
      <c r="AX362" s="14" t="s">
        <v>88</v>
      </c>
      <c r="AY362" s="260" t="s">
        <v>151</v>
      </c>
    </row>
    <row r="363" s="2" customFormat="1" ht="24" customHeight="1">
      <c r="A363" s="41"/>
      <c r="B363" s="42"/>
      <c r="C363" s="222" t="s">
        <v>640</v>
      </c>
      <c r="D363" s="222" t="s">
        <v>153</v>
      </c>
      <c r="E363" s="223" t="s">
        <v>981</v>
      </c>
      <c r="F363" s="224" t="s">
        <v>982</v>
      </c>
      <c r="G363" s="225" t="s">
        <v>156</v>
      </c>
      <c r="H363" s="226">
        <v>24</v>
      </c>
      <c r="I363" s="227"/>
      <c r="J363" s="228">
        <f>ROUND(I363*H363,2)</f>
        <v>0</v>
      </c>
      <c r="K363" s="224" t="s">
        <v>157</v>
      </c>
      <c r="L363" s="47"/>
      <c r="M363" s="229" t="s">
        <v>35</v>
      </c>
      <c r="N363" s="230" t="s">
        <v>51</v>
      </c>
      <c r="O363" s="87"/>
      <c r="P363" s="231">
        <f>O363*H363</f>
        <v>0</v>
      </c>
      <c r="Q363" s="231">
        <v>0</v>
      </c>
      <c r="R363" s="231">
        <f>Q363*H363</f>
        <v>0</v>
      </c>
      <c r="S363" s="231">
        <v>0</v>
      </c>
      <c r="T363" s="232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33" t="s">
        <v>158</v>
      </c>
      <c r="AT363" s="233" t="s">
        <v>153</v>
      </c>
      <c r="AU363" s="233" t="s">
        <v>90</v>
      </c>
      <c r="AY363" s="19" t="s">
        <v>151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9" t="s">
        <v>88</v>
      </c>
      <c r="BK363" s="234">
        <f>ROUND(I363*H363,2)</f>
        <v>0</v>
      </c>
      <c r="BL363" s="19" t="s">
        <v>158</v>
      </c>
      <c r="BM363" s="233" t="s">
        <v>983</v>
      </c>
    </row>
    <row r="364" s="2" customFormat="1">
      <c r="A364" s="41"/>
      <c r="B364" s="42"/>
      <c r="C364" s="43"/>
      <c r="D364" s="235" t="s">
        <v>160</v>
      </c>
      <c r="E364" s="43"/>
      <c r="F364" s="236" t="s">
        <v>984</v>
      </c>
      <c r="G364" s="43"/>
      <c r="H364" s="43"/>
      <c r="I364" s="140"/>
      <c r="J364" s="43"/>
      <c r="K364" s="43"/>
      <c r="L364" s="47"/>
      <c r="M364" s="237"/>
      <c r="N364" s="238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19" t="s">
        <v>160</v>
      </c>
      <c r="AU364" s="19" t="s">
        <v>90</v>
      </c>
    </row>
    <row r="365" s="13" customFormat="1">
      <c r="A365" s="13"/>
      <c r="B365" s="239"/>
      <c r="C365" s="240"/>
      <c r="D365" s="235" t="s">
        <v>162</v>
      </c>
      <c r="E365" s="241" t="s">
        <v>35</v>
      </c>
      <c r="F365" s="242" t="s">
        <v>800</v>
      </c>
      <c r="G365" s="240"/>
      <c r="H365" s="243">
        <v>24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162</v>
      </c>
      <c r="AU365" s="249" t="s">
        <v>90</v>
      </c>
      <c r="AV365" s="13" t="s">
        <v>90</v>
      </c>
      <c r="AW365" s="13" t="s">
        <v>41</v>
      </c>
      <c r="AX365" s="13" t="s">
        <v>88</v>
      </c>
      <c r="AY365" s="249" t="s">
        <v>151</v>
      </c>
    </row>
    <row r="366" s="2" customFormat="1" ht="36" customHeight="1">
      <c r="A366" s="41"/>
      <c r="B366" s="42"/>
      <c r="C366" s="222" t="s">
        <v>649</v>
      </c>
      <c r="D366" s="222" t="s">
        <v>153</v>
      </c>
      <c r="E366" s="223" t="s">
        <v>985</v>
      </c>
      <c r="F366" s="224" t="s">
        <v>986</v>
      </c>
      <c r="G366" s="225" t="s">
        <v>156</v>
      </c>
      <c r="H366" s="226">
        <v>3</v>
      </c>
      <c r="I366" s="227"/>
      <c r="J366" s="228">
        <f>ROUND(I366*H366,2)</f>
        <v>0</v>
      </c>
      <c r="K366" s="224" t="s">
        <v>157</v>
      </c>
      <c r="L366" s="47"/>
      <c r="M366" s="229" t="s">
        <v>35</v>
      </c>
      <c r="N366" s="230" t="s">
        <v>51</v>
      </c>
      <c r="O366" s="87"/>
      <c r="P366" s="231">
        <f>O366*H366</f>
        <v>0</v>
      </c>
      <c r="Q366" s="231">
        <v>0</v>
      </c>
      <c r="R366" s="231">
        <f>Q366*H366</f>
        <v>0</v>
      </c>
      <c r="S366" s="231">
        <v>0</v>
      </c>
      <c r="T366" s="232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33" t="s">
        <v>158</v>
      </c>
      <c r="AT366" s="233" t="s">
        <v>153</v>
      </c>
      <c r="AU366" s="233" t="s">
        <v>90</v>
      </c>
      <c r="AY366" s="19" t="s">
        <v>151</v>
      </c>
      <c r="BE366" s="234">
        <f>IF(N366="základní",J366,0)</f>
        <v>0</v>
      </c>
      <c r="BF366" s="234">
        <f>IF(N366="snížená",J366,0)</f>
        <v>0</v>
      </c>
      <c r="BG366" s="234">
        <f>IF(N366="zákl. přenesená",J366,0)</f>
        <v>0</v>
      </c>
      <c r="BH366" s="234">
        <f>IF(N366="sníž. přenesená",J366,0)</f>
        <v>0</v>
      </c>
      <c r="BI366" s="234">
        <f>IF(N366="nulová",J366,0)</f>
        <v>0</v>
      </c>
      <c r="BJ366" s="19" t="s">
        <v>88</v>
      </c>
      <c r="BK366" s="234">
        <f>ROUND(I366*H366,2)</f>
        <v>0</v>
      </c>
      <c r="BL366" s="19" t="s">
        <v>158</v>
      </c>
      <c r="BM366" s="233" t="s">
        <v>987</v>
      </c>
    </row>
    <row r="367" s="2" customFormat="1">
      <c r="A367" s="41"/>
      <c r="B367" s="42"/>
      <c r="C367" s="43"/>
      <c r="D367" s="235" t="s">
        <v>160</v>
      </c>
      <c r="E367" s="43"/>
      <c r="F367" s="236" t="s">
        <v>988</v>
      </c>
      <c r="G367" s="43"/>
      <c r="H367" s="43"/>
      <c r="I367" s="140"/>
      <c r="J367" s="43"/>
      <c r="K367" s="43"/>
      <c r="L367" s="47"/>
      <c r="M367" s="237"/>
      <c r="N367" s="238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160</v>
      </c>
      <c r="AU367" s="19" t="s">
        <v>90</v>
      </c>
    </row>
    <row r="368" s="13" customFormat="1">
      <c r="A368" s="13"/>
      <c r="B368" s="239"/>
      <c r="C368" s="240"/>
      <c r="D368" s="235" t="s">
        <v>162</v>
      </c>
      <c r="E368" s="241" t="s">
        <v>35</v>
      </c>
      <c r="F368" s="242" t="s">
        <v>795</v>
      </c>
      <c r="G368" s="240"/>
      <c r="H368" s="243">
        <v>3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162</v>
      </c>
      <c r="AU368" s="249" t="s">
        <v>90</v>
      </c>
      <c r="AV368" s="13" t="s">
        <v>90</v>
      </c>
      <c r="AW368" s="13" t="s">
        <v>41</v>
      </c>
      <c r="AX368" s="13" t="s">
        <v>88</v>
      </c>
      <c r="AY368" s="249" t="s">
        <v>151</v>
      </c>
    </row>
    <row r="369" s="12" customFormat="1" ht="22.8" customHeight="1">
      <c r="A369" s="12"/>
      <c r="B369" s="206"/>
      <c r="C369" s="207"/>
      <c r="D369" s="208" t="s">
        <v>79</v>
      </c>
      <c r="E369" s="220" t="s">
        <v>738</v>
      </c>
      <c r="F369" s="220" t="s">
        <v>739</v>
      </c>
      <c r="G369" s="207"/>
      <c r="H369" s="207"/>
      <c r="I369" s="210"/>
      <c r="J369" s="221">
        <f>BK369</f>
        <v>0</v>
      </c>
      <c r="K369" s="207"/>
      <c r="L369" s="212"/>
      <c r="M369" s="213"/>
      <c r="N369" s="214"/>
      <c r="O369" s="214"/>
      <c r="P369" s="215">
        <f>SUM(P370:P391)</f>
        <v>0</v>
      </c>
      <c r="Q369" s="214"/>
      <c r="R369" s="215">
        <f>SUM(R370:R391)</f>
        <v>0</v>
      </c>
      <c r="S369" s="214"/>
      <c r="T369" s="216">
        <f>SUM(T370:T391)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7" t="s">
        <v>88</v>
      </c>
      <c r="AT369" s="218" t="s">
        <v>79</v>
      </c>
      <c r="AU369" s="218" t="s">
        <v>88</v>
      </c>
      <c r="AY369" s="217" t="s">
        <v>151</v>
      </c>
      <c r="BK369" s="219">
        <f>SUM(BK370:BK391)</f>
        <v>0</v>
      </c>
    </row>
    <row r="370" s="2" customFormat="1" ht="24" customHeight="1">
      <c r="A370" s="41"/>
      <c r="B370" s="42"/>
      <c r="C370" s="222" t="s">
        <v>654</v>
      </c>
      <c r="D370" s="222" t="s">
        <v>153</v>
      </c>
      <c r="E370" s="223" t="s">
        <v>741</v>
      </c>
      <c r="F370" s="224" t="s">
        <v>742</v>
      </c>
      <c r="G370" s="225" t="s">
        <v>426</v>
      </c>
      <c r="H370" s="226">
        <v>74.331999999999994</v>
      </c>
      <c r="I370" s="227"/>
      <c r="J370" s="228">
        <f>ROUND(I370*H370,2)</f>
        <v>0</v>
      </c>
      <c r="K370" s="224" t="s">
        <v>157</v>
      </c>
      <c r="L370" s="47"/>
      <c r="M370" s="229" t="s">
        <v>35</v>
      </c>
      <c r="N370" s="230" t="s">
        <v>51</v>
      </c>
      <c r="O370" s="87"/>
      <c r="P370" s="231">
        <f>O370*H370</f>
        <v>0</v>
      </c>
      <c r="Q370" s="231">
        <v>0</v>
      </c>
      <c r="R370" s="231">
        <f>Q370*H370</f>
        <v>0</v>
      </c>
      <c r="S370" s="231">
        <v>0</v>
      </c>
      <c r="T370" s="232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33" t="s">
        <v>158</v>
      </c>
      <c r="AT370" s="233" t="s">
        <v>153</v>
      </c>
      <c r="AU370" s="233" t="s">
        <v>90</v>
      </c>
      <c r="AY370" s="19" t="s">
        <v>151</v>
      </c>
      <c r="BE370" s="234">
        <f>IF(N370="základní",J370,0)</f>
        <v>0</v>
      </c>
      <c r="BF370" s="234">
        <f>IF(N370="snížená",J370,0)</f>
        <v>0</v>
      </c>
      <c r="BG370" s="234">
        <f>IF(N370="zákl. přenesená",J370,0)</f>
        <v>0</v>
      </c>
      <c r="BH370" s="234">
        <f>IF(N370="sníž. přenesená",J370,0)</f>
        <v>0</v>
      </c>
      <c r="BI370" s="234">
        <f>IF(N370="nulová",J370,0)</f>
        <v>0</v>
      </c>
      <c r="BJ370" s="19" t="s">
        <v>88</v>
      </c>
      <c r="BK370" s="234">
        <f>ROUND(I370*H370,2)</f>
        <v>0</v>
      </c>
      <c r="BL370" s="19" t="s">
        <v>158</v>
      </c>
      <c r="BM370" s="233" t="s">
        <v>989</v>
      </c>
    </row>
    <row r="371" s="2" customFormat="1">
      <c r="A371" s="41"/>
      <c r="B371" s="42"/>
      <c r="C371" s="43"/>
      <c r="D371" s="235" t="s">
        <v>160</v>
      </c>
      <c r="E371" s="43"/>
      <c r="F371" s="236" t="s">
        <v>744</v>
      </c>
      <c r="G371" s="43"/>
      <c r="H371" s="43"/>
      <c r="I371" s="140"/>
      <c r="J371" s="43"/>
      <c r="K371" s="43"/>
      <c r="L371" s="47"/>
      <c r="M371" s="237"/>
      <c r="N371" s="238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19" t="s">
        <v>160</v>
      </c>
      <c r="AU371" s="19" t="s">
        <v>90</v>
      </c>
    </row>
    <row r="372" s="2" customFormat="1" ht="24" customHeight="1">
      <c r="A372" s="41"/>
      <c r="B372" s="42"/>
      <c r="C372" s="222" t="s">
        <v>661</v>
      </c>
      <c r="D372" s="222" t="s">
        <v>153</v>
      </c>
      <c r="E372" s="223" t="s">
        <v>746</v>
      </c>
      <c r="F372" s="224" t="s">
        <v>747</v>
      </c>
      <c r="G372" s="225" t="s">
        <v>426</v>
      </c>
      <c r="H372" s="226">
        <v>607.548</v>
      </c>
      <c r="I372" s="227"/>
      <c r="J372" s="228">
        <f>ROUND(I372*H372,2)</f>
        <v>0</v>
      </c>
      <c r="K372" s="224" t="s">
        <v>157</v>
      </c>
      <c r="L372" s="47"/>
      <c r="M372" s="229" t="s">
        <v>35</v>
      </c>
      <c r="N372" s="230" t="s">
        <v>51</v>
      </c>
      <c r="O372" s="87"/>
      <c r="P372" s="231">
        <f>O372*H372</f>
        <v>0</v>
      </c>
      <c r="Q372" s="231">
        <v>0</v>
      </c>
      <c r="R372" s="231">
        <f>Q372*H372</f>
        <v>0</v>
      </c>
      <c r="S372" s="231">
        <v>0</v>
      </c>
      <c r="T372" s="232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33" t="s">
        <v>158</v>
      </c>
      <c r="AT372" s="233" t="s">
        <v>153</v>
      </c>
      <c r="AU372" s="233" t="s">
        <v>90</v>
      </c>
      <c r="AY372" s="19" t="s">
        <v>151</v>
      </c>
      <c r="BE372" s="234">
        <f>IF(N372="základní",J372,0)</f>
        <v>0</v>
      </c>
      <c r="BF372" s="234">
        <f>IF(N372="snížená",J372,0)</f>
        <v>0</v>
      </c>
      <c r="BG372" s="234">
        <f>IF(N372="zákl. přenesená",J372,0)</f>
        <v>0</v>
      </c>
      <c r="BH372" s="234">
        <f>IF(N372="sníž. přenesená",J372,0)</f>
        <v>0</v>
      </c>
      <c r="BI372" s="234">
        <f>IF(N372="nulová",J372,0)</f>
        <v>0</v>
      </c>
      <c r="BJ372" s="19" t="s">
        <v>88</v>
      </c>
      <c r="BK372" s="234">
        <f>ROUND(I372*H372,2)</f>
        <v>0</v>
      </c>
      <c r="BL372" s="19" t="s">
        <v>158</v>
      </c>
      <c r="BM372" s="233" t="s">
        <v>990</v>
      </c>
    </row>
    <row r="373" s="2" customFormat="1">
      <c r="A373" s="41"/>
      <c r="B373" s="42"/>
      <c r="C373" s="43"/>
      <c r="D373" s="235" t="s">
        <v>160</v>
      </c>
      <c r="E373" s="43"/>
      <c r="F373" s="236" t="s">
        <v>744</v>
      </c>
      <c r="G373" s="43"/>
      <c r="H373" s="43"/>
      <c r="I373" s="140"/>
      <c r="J373" s="43"/>
      <c r="K373" s="43"/>
      <c r="L373" s="47"/>
      <c r="M373" s="237"/>
      <c r="N373" s="238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19" t="s">
        <v>160</v>
      </c>
      <c r="AU373" s="19" t="s">
        <v>90</v>
      </c>
    </row>
    <row r="374" s="13" customFormat="1">
      <c r="A374" s="13"/>
      <c r="B374" s="239"/>
      <c r="C374" s="240"/>
      <c r="D374" s="235" t="s">
        <v>162</v>
      </c>
      <c r="E374" s="241" t="s">
        <v>35</v>
      </c>
      <c r="F374" s="242" t="s">
        <v>991</v>
      </c>
      <c r="G374" s="240"/>
      <c r="H374" s="243">
        <v>7.6799999999999997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162</v>
      </c>
      <c r="AU374" s="249" t="s">
        <v>90</v>
      </c>
      <c r="AV374" s="13" t="s">
        <v>90</v>
      </c>
      <c r="AW374" s="13" t="s">
        <v>41</v>
      </c>
      <c r="AX374" s="13" t="s">
        <v>80</v>
      </c>
      <c r="AY374" s="249" t="s">
        <v>151</v>
      </c>
    </row>
    <row r="375" s="13" customFormat="1">
      <c r="A375" s="13"/>
      <c r="B375" s="239"/>
      <c r="C375" s="240"/>
      <c r="D375" s="235" t="s">
        <v>162</v>
      </c>
      <c r="E375" s="241" t="s">
        <v>35</v>
      </c>
      <c r="F375" s="242" t="s">
        <v>992</v>
      </c>
      <c r="G375" s="240"/>
      <c r="H375" s="243">
        <v>151.803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162</v>
      </c>
      <c r="AU375" s="249" t="s">
        <v>90</v>
      </c>
      <c r="AV375" s="13" t="s">
        <v>90</v>
      </c>
      <c r="AW375" s="13" t="s">
        <v>41</v>
      </c>
      <c r="AX375" s="13" t="s">
        <v>80</v>
      </c>
      <c r="AY375" s="249" t="s">
        <v>151</v>
      </c>
    </row>
    <row r="376" s="13" customFormat="1">
      <c r="A376" s="13"/>
      <c r="B376" s="239"/>
      <c r="C376" s="240"/>
      <c r="D376" s="235" t="s">
        <v>162</v>
      </c>
      <c r="E376" s="241" t="s">
        <v>35</v>
      </c>
      <c r="F376" s="242" t="s">
        <v>993</v>
      </c>
      <c r="G376" s="240"/>
      <c r="H376" s="243">
        <v>148.77000000000001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162</v>
      </c>
      <c r="AU376" s="249" t="s">
        <v>90</v>
      </c>
      <c r="AV376" s="13" t="s">
        <v>90</v>
      </c>
      <c r="AW376" s="13" t="s">
        <v>41</v>
      </c>
      <c r="AX376" s="13" t="s">
        <v>80</v>
      </c>
      <c r="AY376" s="249" t="s">
        <v>151</v>
      </c>
    </row>
    <row r="377" s="13" customFormat="1">
      <c r="A377" s="13"/>
      <c r="B377" s="239"/>
      <c r="C377" s="240"/>
      <c r="D377" s="235" t="s">
        <v>162</v>
      </c>
      <c r="E377" s="241" t="s">
        <v>35</v>
      </c>
      <c r="F377" s="242" t="s">
        <v>994</v>
      </c>
      <c r="G377" s="240"/>
      <c r="H377" s="243">
        <v>58.32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162</v>
      </c>
      <c r="AU377" s="249" t="s">
        <v>90</v>
      </c>
      <c r="AV377" s="13" t="s">
        <v>90</v>
      </c>
      <c r="AW377" s="13" t="s">
        <v>41</v>
      </c>
      <c r="AX377" s="13" t="s">
        <v>80</v>
      </c>
      <c r="AY377" s="249" t="s">
        <v>151</v>
      </c>
    </row>
    <row r="378" s="13" customFormat="1">
      <c r="A378" s="13"/>
      <c r="B378" s="239"/>
      <c r="C378" s="240"/>
      <c r="D378" s="235" t="s">
        <v>162</v>
      </c>
      <c r="E378" s="241" t="s">
        <v>35</v>
      </c>
      <c r="F378" s="242" t="s">
        <v>995</v>
      </c>
      <c r="G378" s="240"/>
      <c r="H378" s="243">
        <v>137.02500000000001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162</v>
      </c>
      <c r="AU378" s="249" t="s">
        <v>90</v>
      </c>
      <c r="AV378" s="13" t="s">
        <v>90</v>
      </c>
      <c r="AW378" s="13" t="s">
        <v>41</v>
      </c>
      <c r="AX378" s="13" t="s">
        <v>80</v>
      </c>
      <c r="AY378" s="249" t="s">
        <v>151</v>
      </c>
    </row>
    <row r="379" s="13" customFormat="1">
      <c r="A379" s="13"/>
      <c r="B379" s="239"/>
      <c r="C379" s="240"/>
      <c r="D379" s="235" t="s">
        <v>162</v>
      </c>
      <c r="E379" s="241" t="s">
        <v>35</v>
      </c>
      <c r="F379" s="242" t="s">
        <v>996</v>
      </c>
      <c r="G379" s="240"/>
      <c r="H379" s="243">
        <v>103.95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162</v>
      </c>
      <c r="AU379" s="249" t="s">
        <v>90</v>
      </c>
      <c r="AV379" s="13" t="s">
        <v>90</v>
      </c>
      <c r="AW379" s="13" t="s">
        <v>41</v>
      </c>
      <c r="AX379" s="13" t="s">
        <v>80</v>
      </c>
      <c r="AY379" s="249" t="s">
        <v>151</v>
      </c>
    </row>
    <row r="380" s="14" customFormat="1">
      <c r="A380" s="14"/>
      <c r="B380" s="250"/>
      <c r="C380" s="251"/>
      <c r="D380" s="235" t="s">
        <v>162</v>
      </c>
      <c r="E380" s="252" t="s">
        <v>35</v>
      </c>
      <c r="F380" s="253" t="s">
        <v>177</v>
      </c>
      <c r="G380" s="251"/>
      <c r="H380" s="254">
        <v>607.548</v>
      </c>
      <c r="I380" s="255"/>
      <c r="J380" s="251"/>
      <c r="K380" s="251"/>
      <c r="L380" s="256"/>
      <c r="M380" s="257"/>
      <c r="N380" s="258"/>
      <c r="O380" s="258"/>
      <c r="P380" s="258"/>
      <c r="Q380" s="258"/>
      <c r="R380" s="258"/>
      <c r="S380" s="258"/>
      <c r="T380" s="25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0" t="s">
        <v>162</v>
      </c>
      <c r="AU380" s="260" t="s">
        <v>90</v>
      </c>
      <c r="AV380" s="14" t="s">
        <v>158</v>
      </c>
      <c r="AW380" s="14" t="s">
        <v>41</v>
      </c>
      <c r="AX380" s="14" t="s">
        <v>88</v>
      </c>
      <c r="AY380" s="260" t="s">
        <v>151</v>
      </c>
    </row>
    <row r="381" s="2" customFormat="1" ht="16.5" customHeight="1">
      <c r="A381" s="41"/>
      <c r="B381" s="42"/>
      <c r="C381" s="222" t="s">
        <v>666</v>
      </c>
      <c r="D381" s="222" t="s">
        <v>153</v>
      </c>
      <c r="E381" s="223" t="s">
        <v>751</v>
      </c>
      <c r="F381" s="224" t="s">
        <v>752</v>
      </c>
      <c r="G381" s="225" t="s">
        <v>426</v>
      </c>
      <c r="H381" s="226">
        <v>74.331999999999994</v>
      </c>
      <c r="I381" s="227"/>
      <c r="J381" s="228">
        <f>ROUND(I381*H381,2)</f>
        <v>0</v>
      </c>
      <c r="K381" s="224" t="s">
        <v>157</v>
      </c>
      <c r="L381" s="47"/>
      <c r="M381" s="229" t="s">
        <v>35</v>
      </c>
      <c r="N381" s="230" t="s">
        <v>51</v>
      </c>
      <c r="O381" s="87"/>
      <c r="P381" s="231">
        <f>O381*H381</f>
        <v>0</v>
      </c>
      <c r="Q381" s="231">
        <v>0</v>
      </c>
      <c r="R381" s="231">
        <f>Q381*H381</f>
        <v>0</v>
      </c>
      <c r="S381" s="231">
        <v>0</v>
      </c>
      <c r="T381" s="232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33" t="s">
        <v>158</v>
      </c>
      <c r="AT381" s="233" t="s">
        <v>153</v>
      </c>
      <c r="AU381" s="233" t="s">
        <v>90</v>
      </c>
      <c r="AY381" s="19" t="s">
        <v>151</v>
      </c>
      <c r="BE381" s="234">
        <f>IF(N381="základní",J381,0)</f>
        <v>0</v>
      </c>
      <c r="BF381" s="234">
        <f>IF(N381="snížená",J381,0)</f>
        <v>0</v>
      </c>
      <c r="BG381" s="234">
        <f>IF(N381="zákl. přenesená",J381,0)</f>
        <v>0</v>
      </c>
      <c r="BH381" s="234">
        <f>IF(N381="sníž. přenesená",J381,0)</f>
        <v>0</v>
      </c>
      <c r="BI381" s="234">
        <f>IF(N381="nulová",J381,0)</f>
        <v>0</v>
      </c>
      <c r="BJ381" s="19" t="s">
        <v>88</v>
      </c>
      <c r="BK381" s="234">
        <f>ROUND(I381*H381,2)</f>
        <v>0</v>
      </c>
      <c r="BL381" s="19" t="s">
        <v>158</v>
      </c>
      <c r="BM381" s="233" t="s">
        <v>997</v>
      </c>
    </row>
    <row r="382" s="2" customFormat="1">
      <c r="A382" s="41"/>
      <c r="B382" s="42"/>
      <c r="C382" s="43"/>
      <c r="D382" s="235" t="s">
        <v>160</v>
      </c>
      <c r="E382" s="43"/>
      <c r="F382" s="236" t="s">
        <v>754</v>
      </c>
      <c r="G382" s="43"/>
      <c r="H382" s="43"/>
      <c r="I382" s="140"/>
      <c r="J382" s="43"/>
      <c r="K382" s="43"/>
      <c r="L382" s="47"/>
      <c r="M382" s="237"/>
      <c r="N382" s="238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19" t="s">
        <v>160</v>
      </c>
      <c r="AU382" s="19" t="s">
        <v>90</v>
      </c>
    </row>
    <row r="383" s="2" customFormat="1" ht="24" customHeight="1">
      <c r="A383" s="41"/>
      <c r="B383" s="42"/>
      <c r="C383" s="222" t="s">
        <v>671</v>
      </c>
      <c r="D383" s="222" t="s">
        <v>153</v>
      </c>
      <c r="E383" s="223" t="s">
        <v>756</v>
      </c>
      <c r="F383" s="224" t="s">
        <v>757</v>
      </c>
      <c r="G383" s="225" t="s">
        <v>426</v>
      </c>
      <c r="H383" s="226">
        <v>23.347000000000001</v>
      </c>
      <c r="I383" s="227"/>
      <c r="J383" s="228">
        <f>ROUND(I383*H383,2)</f>
        <v>0</v>
      </c>
      <c r="K383" s="224" t="s">
        <v>157</v>
      </c>
      <c r="L383" s="47"/>
      <c r="M383" s="229" t="s">
        <v>35</v>
      </c>
      <c r="N383" s="230" t="s">
        <v>51</v>
      </c>
      <c r="O383" s="87"/>
      <c r="P383" s="231">
        <f>O383*H383</f>
        <v>0</v>
      </c>
      <c r="Q383" s="231">
        <v>0</v>
      </c>
      <c r="R383" s="231">
        <f>Q383*H383</f>
        <v>0</v>
      </c>
      <c r="S383" s="231">
        <v>0</v>
      </c>
      <c r="T383" s="232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33" t="s">
        <v>158</v>
      </c>
      <c r="AT383" s="233" t="s">
        <v>153</v>
      </c>
      <c r="AU383" s="233" t="s">
        <v>90</v>
      </c>
      <c r="AY383" s="19" t="s">
        <v>151</v>
      </c>
      <c r="BE383" s="234">
        <f>IF(N383="základní",J383,0)</f>
        <v>0</v>
      </c>
      <c r="BF383" s="234">
        <f>IF(N383="snížená",J383,0)</f>
        <v>0</v>
      </c>
      <c r="BG383" s="234">
        <f>IF(N383="zákl. přenesená",J383,0)</f>
        <v>0</v>
      </c>
      <c r="BH383" s="234">
        <f>IF(N383="sníž. přenesená",J383,0)</f>
        <v>0</v>
      </c>
      <c r="BI383" s="234">
        <f>IF(N383="nulová",J383,0)</f>
        <v>0</v>
      </c>
      <c r="BJ383" s="19" t="s">
        <v>88</v>
      </c>
      <c r="BK383" s="234">
        <f>ROUND(I383*H383,2)</f>
        <v>0</v>
      </c>
      <c r="BL383" s="19" t="s">
        <v>158</v>
      </c>
      <c r="BM383" s="233" t="s">
        <v>998</v>
      </c>
    </row>
    <row r="384" s="2" customFormat="1">
      <c r="A384" s="41"/>
      <c r="B384" s="42"/>
      <c r="C384" s="43"/>
      <c r="D384" s="235" t="s">
        <v>160</v>
      </c>
      <c r="E384" s="43"/>
      <c r="F384" s="236" t="s">
        <v>759</v>
      </c>
      <c r="G384" s="43"/>
      <c r="H384" s="43"/>
      <c r="I384" s="140"/>
      <c r="J384" s="43"/>
      <c r="K384" s="43"/>
      <c r="L384" s="47"/>
      <c r="M384" s="237"/>
      <c r="N384" s="238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160</v>
      </c>
      <c r="AU384" s="19" t="s">
        <v>90</v>
      </c>
    </row>
    <row r="385" s="13" customFormat="1">
      <c r="A385" s="13"/>
      <c r="B385" s="239"/>
      <c r="C385" s="240"/>
      <c r="D385" s="235" t="s">
        <v>162</v>
      </c>
      <c r="E385" s="241" t="s">
        <v>35</v>
      </c>
      <c r="F385" s="242" t="s">
        <v>999</v>
      </c>
      <c r="G385" s="240"/>
      <c r="H385" s="243">
        <v>23.347000000000001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162</v>
      </c>
      <c r="AU385" s="249" t="s">
        <v>90</v>
      </c>
      <c r="AV385" s="13" t="s">
        <v>90</v>
      </c>
      <c r="AW385" s="13" t="s">
        <v>41</v>
      </c>
      <c r="AX385" s="13" t="s">
        <v>88</v>
      </c>
      <c r="AY385" s="249" t="s">
        <v>151</v>
      </c>
    </row>
    <row r="386" s="2" customFormat="1" ht="24" customHeight="1">
      <c r="A386" s="41"/>
      <c r="B386" s="42"/>
      <c r="C386" s="222" t="s">
        <v>675</v>
      </c>
      <c r="D386" s="222" t="s">
        <v>153</v>
      </c>
      <c r="E386" s="223" t="s">
        <v>762</v>
      </c>
      <c r="F386" s="224" t="s">
        <v>763</v>
      </c>
      <c r="G386" s="225" t="s">
        <v>426</v>
      </c>
      <c r="H386" s="226">
        <v>11.550000000000001</v>
      </c>
      <c r="I386" s="227"/>
      <c r="J386" s="228">
        <f>ROUND(I386*H386,2)</f>
        <v>0</v>
      </c>
      <c r="K386" s="224" t="s">
        <v>157</v>
      </c>
      <c r="L386" s="47"/>
      <c r="M386" s="229" t="s">
        <v>35</v>
      </c>
      <c r="N386" s="230" t="s">
        <v>51</v>
      </c>
      <c r="O386" s="87"/>
      <c r="P386" s="231">
        <f>O386*H386</f>
        <v>0</v>
      </c>
      <c r="Q386" s="231">
        <v>0</v>
      </c>
      <c r="R386" s="231">
        <f>Q386*H386</f>
        <v>0</v>
      </c>
      <c r="S386" s="231">
        <v>0</v>
      </c>
      <c r="T386" s="232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33" t="s">
        <v>158</v>
      </c>
      <c r="AT386" s="233" t="s">
        <v>153</v>
      </c>
      <c r="AU386" s="233" t="s">
        <v>90</v>
      </c>
      <c r="AY386" s="19" t="s">
        <v>151</v>
      </c>
      <c r="BE386" s="234">
        <f>IF(N386="základní",J386,0)</f>
        <v>0</v>
      </c>
      <c r="BF386" s="234">
        <f>IF(N386="snížená",J386,0)</f>
        <v>0</v>
      </c>
      <c r="BG386" s="234">
        <f>IF(N386="zákl. přenesená",J386,0)</f>
        <v>0</v>
      </c>
      <c r="BH386" s="234">
        <f>IF(N386="sníž. přenesená",J386,0)</f>
        <v>0</v>
      </c>
      <c r="BI386" s="234">
        <f>IF(N386="nulová",J386,0)</f>
        <v>0</v>
      </c>
      <c r="BJ386" s="19" t="s">
        <v>88</v>
      </c>
      <c r="BK386" s="234">
        <f>ROUND(I386*H386,2)</f>
        <v>0</v>
      </c>
      <c r="BL386" s="19" t="s">
        <v>158</v>
      </c>
      <c r="BM386" s="233" t="s">
        <v>1000</v>
      </c>
    </row>
    <row r="387" s="2" customFormat="1">
      <c r="A387" s="41"/>
      <c r="B387" s="42"/>
      <c r="C387" s="43"/>
      <c r="D387" s="235" t="s">
        <v>160</v>
      </c>
      <c r="E387" s="43"/>
      <c r="F387" s="236" t="s">
        <v>759</v>
      </c>
      <c r="G387" s="43"/>
      <c r="H387" s="43"/>
      <c r="I387" s="140"/>
      <c r="J387" s="43"/>
      <c r="K387" s="43"/>
      <c r="L387" s="47"/>
      <c r="M387" s="237"/>
      <c r="N387" s="238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19" t="s">
        <v>160</v>
      </c>
      <c r="AU387" s="19" t="s">
        <v>90</v>
      </c>
    </row>
    <row r="388" s="13" customFormat="1">
      <c r="A388" s="13"/>
      <c r="B388" s="239"/>
      <c r="C388" s="240"/>
      <c r="D388" s="235" t="s">
        <v>162</v>
      </c>
      <c r="E388" s="241" t="s">
        <v>35</v>
      </c>
      <c r="F388" s="242" t="s">
        <v>1001</v>
      </c>
      <c r="G388" s="240"/>
      <c r="H388" s="243">
        <v>11.550000000000001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9" t="s">
        <v>162</v>
      </c>
      <c r="AU388" s="249" t="s">
        <v>90</v>
      </c>
      <c r="AV388" s="13" t="s">
        <v>90</v>
      </c>
      <c r="AW388" s="13" t="s">
        <v>41</v>
      </c>
      <c r="AX388" s="13" t="s">
        <v>88</v>
      </c>
      <c r="AY388" s="249" t="s">
        <v>151</v>
      </c>
    </row>
    <row r="389" s="2" customFormat="1" ht="24" customHeight="1">
      <c r="A389" s="41"/>
      <c r="B389" s="42"/>
      <c r="C389" s="222" t="s">
        <v>679</v>
      </c>
      <c r="D389" s="222" t="s">
        <v>153</v>
      </c>
      <c r="E389" s="223" t="s">
        <v>767</v>
      </c>
      <c r="F389" s="224" t="s">
        <v>425</v>
      </c>
      <c r="G389" s="225" t="s">
        <v>426</v>
      </c>
      <c r="H389" s="226">
        <v>31.754999999999999</v>
      </c>
      <c r="I389" s="227"/>
      <c r="J389" s="228">
        <f>ROUND(I389*H389,2)</f>
        <v>0</v>
      </c>
      <c r="K389" s="224" t="s">
        <v>157</v>
      </c>
      <c r="L389" s="47"/>
      <c r="M389" s="229" t="s">
        <v>35</v>
      </c>
      <c r="N389" s="230" t="s">
        <v>51</v>
      </c>
      <c r="O389" s="87"/>
      <c r="P389" s="231">
        <f>O389*H389</f>
        <v>0</v>
      </c>
      <c r="Q389" s="231">
        <v>0</v>
      </c>
      <c r="R389" s="231">
        <f>Q389*H389</f>
        <v>0</v>
      </c>
      <c r="S389" s="231">
        <v>0</v>
      </c>
      <c r="T389" s="232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33" t="s">
        <v>158</v>
      </c>
      <c r="AT389" s="233" t="s">
        <v>153</v>
      </c>
      <c r="AU389" s="233" t="s">
        <v>90</v>
      </c>
      <c r="AY389" s="19" t="s">
        <v>151</v>
      </c>
      <c r="BE389" s="234">
        <f>IF(N389="základní",J389,0)</f>
        <v>0</v>
      </c>
      <c r="BF389" s="234">
        <f>IF(N389="snížená",J389,0)</f>
        <v>0</v>
      </c>
      <c r="BG389" s="234">
        <f>IF(N389="zákl. přenesená",J389,0)</f>
        <v>0</v>
      </c>
      <c r="BH389" s="234">
        <f>IF(N389="sníž. přenesená",J389,0)</f>
        <v>0</v>
      </c>
      <c r="BI389" s="234">
        <f>IF(N389="nulová",J389,0)</f>
        <v>0</v>
      </c>
      <c r="BJ389" s="19" t="s">
        <v>88</v>
      </c>
      <c r="BK389" s="234">
        <f>ROUND(I389*H389,2)</f>
        <v>0</v>
      </c>
      <c r="BL389" s="19" t="s">
        <v>158</v>
      </c>
      <c r="BM389" s="233" t="s">
        <v>1002</v>
      </c>
    </row>
    <row r="390" s="2" customFormat="1">
      <c r="A390" s="41"/>
      <c r="B390" s="42"/>
      <c r="C390" s="43"/>
      <c r="D390" s="235" t="s">
        <v>160</v>
      </c>
      <c r="E390" s="43"/>
      <c r="F390" s="236" t="s">
        <v>759</v>
      </c>
      <c r="G390" s="43"/>
      <c r="H390" s="43"/>
      <c r="I390" s="140"/>
      <c r="J390" s="43"/>
      <c r="K390" s="43"/>
      <c r="L390" s="47"/>
      <c r="M390" s="237"/>
      <c r="N390" s="238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19" t="s">
        <v>160</v>
      </c>
      <c r="AU390" s="19" t="s">
        <v>90</v>
      </c>
    </row>
    <row r="391" s="13" customFormat="1">
      <c r="A391" s="13"/>
      <c r="B391" s="239"/>
      <c r="C391" s="240"/>
      <c r="D391" s="235" t="s">
        <v>162</v>
      </c>
      <c r="E391" s="241" t="s">
        <v>35</v>
      </c>
      <c r="F391" s="242" t="s">
        <v>1003</v>
      </c>
      <c r="G391" s="240"/>
      <c r="H391" s="243">
        <v>31.754999999999999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162</v>
      </c>
      <c r="AU391" s="249" t="s">
        <v>90</v>
      </c>
      <c r="AV391" s="13" t="s">
        <v>90</v>
      </c>
      <c r="AW391" s="13" t="s">
        <v>41</v>
      </c>
      <c r="AX391" s="13" t="s">
        <v>88</v>
      </c>
      <c r="AY391" s="249" t="s">
        <v>151</v>
      </c>
    </row>
    <row r="392" s="12" customFormat="1" ht="22.8" customHeight="1">
      <c r="A392" s="12"/>
      <c r="B392" s="206"/>
      <c r="C392" s="207"/>
      <c r="D392" s="208" t="s">
        <v>79</v>
      </c>
      <c r="E392" s="220" t="s">
        <v>770</v>
      </c>
      <c r="F392" s="220" t="s">
        <v>771</v>
      </c>
      <c r="G392" s="207"/>
      <c r="H392" s="207"/>
      <c r="I392" s="210"/>
      <c r="J392" s="221">
        <f>BK392</f>
        <v>0</v>
      </c>
      <c r="K392" s="207"/>
      <c r="L392" s="212"/>
      <c r="M392" s="213"/>
      <c r="N392" s="214"/>
      <c r="O392" s="214"/>
      <c r="P392" s="215">
        <f>SUM(P393:P394)</f>
        <v>0</v>
      </c>
      <c r="Q392" s="214"/>
      <c r="R392" s="215">
        <f>SUM(R393:R394)</f>
        <v>0</v>
      </c>
      <c r="S392" s="214"/>
      <c r="T392" s="216">
        <f>SUM(T393:T394)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7" t="s">
        <v>88</v>
      </c>
      <c r="AT392" s="218" t="s">
        <v>79</v>
      </c>
      <c r="AU392" s="218" t="s">
        <v>88</v>
      </c>
      <c r="AY392" s="217" t="s">
        <v>151</v>
      </c>
      <c r="BK392" s="219">
        <f>SUM(BK393:BK394)</f>
        <v>0</v>
      </c>
    </row>
    <row r="393" s="2" customFormat="1" ht="24" customHeight="1">
      <c r="A393" s="41"/>
      <c r="B393" s="42"/>
      <c r="C393" s="222" t="s">
        <v>684</v>
      </c>
      <c r="D393" s="222" t="s">
        <v>153</v>
      </c>
      <c r="E393" s="223" t="s">
        <v>773</v>
      </c>
      <c r="F393" s="224" t="s">
        <v>774</v>
      </c>
      <c r="G393" s="225" t="s">
        <v>426</v>
      </c>
      <c r="H393" s="226">
        <v>270.30099999999999</v>
      </c>
      <c r="I393" s="227"/>
      <c r="J393" s="228">
        <f>ROUND(I393*H393,2)</f>
        <v>0</v>
      </c>
      <c r="K393" s="224" t="s">
        <v>157</v>
      </c>
      <c r="L393" s="47"/>
      <c r="M393" s="229" t="s">
        <v>35</v>
      </c>
      <c r="N393" s="230" t="s">
        <v>51</v>
      </c>
      <c r="O393" s="87"/>
      <c r="P393" s="231">
        <f>O393*H393</f>
        <v>0</v>
      </c>
      <c r="Q393" s="231">
        <v>0</v>
      </c>
      <c r="R393" s="231">
        <f>Q393*H393</f>
        <v>0</v>
      </c>
      <c r="S393" s="231">
        <v>0</v>
      </c>
      <c r="T393" s="232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33" t="s">
        <v>158</v>
      </c>
      <c r="AT393" s="233" t="s">
        <v>153</v>
      </c>
      <c r="AU393" s="233" t="s">
        <v>90</v>
      </c>
      <c r="AY393" s="19" t="s">
        <v>151</v>
      </c>
      <c r="BE393" s="234">
        <f>IF(N393="základní",J393,0)</f>
        <v>0</v>
      </c>
      <c r="BF393" s="234">
        <f>IF(N393="snížená",J393,0)</f>
        <v>0</v>
      </c>
      <c r="BG393" s="234">
        <f>IF(N393="zákl. přenesená",J393,0)</f>
        <v>0</v>
      </c>
      <c r="BH393" s="234">
        <f>IF(N393="sníž. přenesená",J393,0)</f>
        <v>0</v>
      </c>
      <c r="BI393" s="234">
        <f>IF(N393="nulová",J393,0)</f>
        <v>0</v>
      </c>
      <c r="BJ393" s="19" t="s">
        <v>88</v>
      </c>
      <c r="BK393" s="234">
        <f>ROUND(I393*H393,2)</f>
        <v>0</v>
      </c>
      <c r="BL393" s="19" t="s">
        <v>158</v>
      </c>
      <c r="BM393" s="233" t="s">
        <v>1004</v>
      </c>
    </row>
    <row r="394" s="2" customFormat="1">
      <c r="A394" s="41"/>
      <c r="B394" s="42"/>
      <c r="C394" s="43"/>
      <c r="D394" s="235" t="s">
        <v>160</v>
      </c>
      <c r="E394" s="43"/>
      <c r="F394" s="236" t="s">
        <v>776</v>
      </c>
      <c r="G394" s="43"/>
      <c r="H394" s="43"/>
      <c r="I394" s="140"/>
      <c r="J394" s="43"/>
      <c r="K394" s="43"/>
      <c r="L394" s="47"/>
      <c r="M394" s="292"/>
      <c r="N394" s="293"/>
      <c r="O394" s="294"/>
      <c r="P394" s="294"/>
      <c r="Q394" s="294"/>
      <c r="R394" s="294"/>
      <c r="S394" s="294"/>
      <c r="T394" s="295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160</v>
      </c>
      <c r="AU394" s="19" t="s">
        <v>90</v>
      </c>
    </row>
    <row r="395" s="2" customFormat="1" ht="6.96" customHeight="1">
      <c r="A395" s="41"/>
      <c r="B395" s="62"/>
      <c r="C395" s="63"/>
      <c r="D395" s="63"/>
      <c r="E395" s="63"/>
      <c r="F395" s="63"/>
      <c r="G395" s="63"/>
      <c r="H395" s="63"/>
      <c r="I395" s="170"/>
      <c r="J395" s="63"/>
      <c r="K395" s="63"/>
      <c r="L395" s="47"/>
      <c r="M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</row>
  </sheetData>
  <sheetProtection sheet="1" autoFilter="0" formatColumns="0" formatRows="0" objects="1" scenarios="1" spinCount="100000" saltValue="6L87YdOsW5q2o0aLg0oSWfa0cA9ePd/Q2LVNYSgRoykdc/P6j8mCkbpBTuLDzni5AUufmHHsZ8AU3vck+ziajQ==" hashValue="da9VlpAQ5U8crgZ0V7vtEF0PnVvSizjCPpO+f9YXudYWdwZhERT9KpXtdntfyuLXKU0zPHHlFkKsNTjyLV079g==" algorithmName="SHA-512" password="CC35"/>
  <autoFilter ref="C87:K39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  <c r="AZ2" s="132" t="s">
        <v>1005</v>
      </c>
      <c r="BA2" s="132" t="s">
        <v>35</v>
      </c>
      <c r="BB2" s="132" t="s">
        <v>35</v>
      </c>
      <c r="BC2" s="132" t="s">
        <v>1006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  <c r="AZ3" s="132" t="s">
        <v>1007</v>
      </c>
      <c r="BA3" s="132" t="s">
        <v>35</v>
      </c>
      <c r="BB3" s="132" t="s">
        <v>35</v>
      </c>
      <c r="BC3" s="132" t="s">
        <v>1008</v>
      </c>
      <c r="BD3" s="132" t="s">
        <v>90</v>
      </c>
    </row>
    <row r="4" s="1" customFormat="1" ht="24.96" customHeight="1">
      <c r="B4" s="22"/>
      <c r="D4" s="136" t="s">
        <v>108</v>
      </c>
      <c r="I4" s="131"/>
      <c r="L4" s="22"/>
      <c r="M4" s="137" t="s">
        <v>10</v>
      </c>
      <c r="AT4" s="19" t="s">
        <v>4</v>
      </c>
      <c r="AZ4" s="132" t="s">
        <v>109</v>
      </c>
      <c r="BA4" s="132" t="s">
        <v>35</v>
      </c>
      <c r="BB4" s="132" t="s">
        <v>35</v>
      </c>
      <c r="BC4" s="132" t="s">
        <v>1009</v>
      </c>
      <c r="BD4" s="132" t="s">
        <v>90</v>
      </c>
    </row>
    <row r="5" s="1" customFormat="1" ht="6.96" customHeight="1">
      <c r="B5" s="22"/>
      <c r="I5" s="131"/>
      <c r="L5" s="22"/>
      <c r="AZ5" s="132" t="s">
        <v>784</v>
      </c>
      <c r="BA5" s="132" t="s">
        <v>35</v>
      </c>
      <c r="BB5" s="132" t="s">
        <v>35</v>
      </c>
      <c r="BC5" s="132" t="s">
        <v>1010</v>
      </c>
      <c r="BD5" s="132" t="s">
        <v>90</v>
      </c>
    </row>
    <row r="6" s="1" customFormat="1" ht="12" customHeight="1">
      <c r="B6" s="22"/>
      <c r="D6" s="138" t="s">
        <v>16</v>
      </c>
      <c r="I6" s="131"/>
      <c r="L6" s="22"/>
      <c r="AZ6" s="132" t="s">
        <v>118</v>
      </c>
      <c r="BA6" s="132" t="s">
        <v>35</v>
      </c>
      <c r="BB6" s="132" t="s">
        <v>35</v>
      </c>
      <c r="BC6" s="132" t="s">
        <v>1011</v>
      </c>
      <c r="BD6" s="132" t="s">
        <v>90</v>
      </c>
    </row>
    <row r="7" s="1" customFormat="1" ht="16.5" customHeight="1">
      <c r="B7" s="22"/>
      <c r="E7" s="139" t="str">
        <f>'Rekapitulace stavby'!K6</f>
        <v>Rekonstrukce kanalizační stoky Hc v ul. Hlubočská, Kolín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121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1012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22. 12. 2017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ROUND(J88,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ROUND((SUM(BE88:BE260)),  2)</f>
        <v>0</v>
      </c>
      <c r="G33" s="41"/>
      <c r="H33" s="41"/>
      <c r="I33" s="159">
        <v>0.20999999999999999</v>
      </c>
      <c r="J33" s="158">
        <f>ROUND(((SUM(BE88:BE260))*I33),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ROUND((SUM(BF88:BF260)),  2)</f>
        <v>0</v>
      </c>
      <c r="G34" s="41"/>
      <c r="H34" s="41"/>
      <c r="I34" s="159">
        <v>0.14999999999999999</v>
      </c>
      <c r="J34" s="158">
        <f>ROUND(((SUM(BF88:BF260))*I34),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ROUND((SUM(BG88:BG260)),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ROUND((SUM(BH88:BH260)),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ROUND((SUM(BI88:BI260)),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123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kanalizační stoky Hc v ul. Hlubočská,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121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Rekonstrukce napojení uličních vpustí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22. 12. 2017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ul.28.října 933/11, Čelákovice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124</v>
      </c>
      <c r="D57" s="176"/>
      <c r="E57" s="176"/>
      <c r="F57" s="176"/>
      <c r="G57" s="176"/>
      <c r="H57" s="176"/>
      <c r="I57" s="177"/>
      <c r="J57" s="178" t="s">
        <v>125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J88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126</v>
      </c>
    </row>
    <row r="60" s="9" customFormat="1" ht="24.96" customHeight="1">
      <c r="A60" s="9"/>
      <c r="B60" s="180"/>
      <c r="C60" s="181"/>
      <c r="D60" s="182" t="s">
        <v>127</v>
      </c>
      <c r="E60" s="183"/>
      <c r="F60" s="183"/>
      <c r="G60" s="183"/>
      <c r="H60" s="183"/>
      <c r="I60" s="184"/>
      <c r="J60" s="185">
        <f>J89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128</v>
      </c>
      <c r="E61" s="190"/>
      <c r="F61" s="190"/>
      <c r="G61" s="190"/>
      <c r="H61" s="190"/>
      <c r="I61" s="191"/>
      <c r="J61" s="192">
        <f>J90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129</v>
      </c>
      <c r="E62" s="190"/>
      <c r="F62" s="190"/>
      <c r="G62" s="190"/>
      <c r="H62" s="190"/>
      <c r="I62" s="191"/>
      <c r="J62" s="192">
        <f>J180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130</v>
      </c>
      <c r="E63" s="190"/>
      <c r="F63" s="190"/>
      <c r="G63" s="190"/>
      <c r="H63" s="190"/>
      <c r="I63" s="191"/>
      <c r="J63" s="192">
        <f>J192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131</v>
      </c>
      <c r="E64" s="190"/>
      <c r="F64" s="190"/>
      <c r="G64" s="190"/>
      <c r="H64" s="190"/>
      <c r="I64" s="191"/>
      <c r="J64" s="192">
        <f>J196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132</v>
      </c>
      <c r="E65" s="190"/>
      <c r="F65" s="190"/>
      <c r="G65" s="190"/>
      <c r="H65" s="190"/>
      <c r="I65" s="191"/>
      <c r="J65" s="192">
        <f>J200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133</v>
      </c>
      <c r="E66" s="190"/>
      <c r="F66" s="190"/>
      <c r="G66" s="190"/>
      <c r="H66" s="190"/>
      <c r="I66" s="191"/>
      <c r="J66" s="192">
        <f>J237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134</v>
      </c>
      <c r="E67" s="190"/>
      <c r="F67" s="190"/>
      <c r="G67" s="190"/>
      <c r="H67" s="190"/>
      <c r="I67" s="191"/>
      <c r="J67" s="192">
        <f>J241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88"/>
      <c r="D68" s="189" t="s">
        <v>135</v>
      </c>
      <c r="E68" s="190"/>
      <c r="F68" s="190"/>
      <c r="G68" s="190"/>
      <c r="H68" s="190"/>
      <c r="I68" s="191"/>
      <c r="J68" s="192">
        <f>J258</f>
        <v>0</v>
      </c>
      <c r="K68" s="188"/>
      <c r="L68" s="19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140"/>
      <c r="J69" s="43"/>
      <c r="K69" s="43"/>
      <c r="L69" s="1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170"/>
      <c r="J70" s="63"/>
      <c r="K70" s="63"/>
      <c r="L70" s="1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173"/>
      <c r="J74" s="65"/>
      <c r="K74" s="65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136</v>
      </c>
      <c r="D75" s="43"/>
      <c r="E75" s="43"/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4" t="str">
        <f>E7</f>
        <v>Rekonstrukce kanalizační stoky Hc v ul. Hlubočská, Kolín</v>
      </c>
      <c r="F78" s="34"/>
      <c r="G78" s="34"/>
      <c r="H78" s="34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121</v>
      </c>
      <c r="D79" s="43"/>
      <c r="E79" s="43"/>
      <c r="F79" s="43"/>
      <c r="G79" s="43"/>
      <c r="H79" s="43"/>
      <c r="I79" s="140"/>
      <c r="J79" s="43"/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03 - Rekonstrukce napojení uličních vpustí</v>
      </c>
      <c r="F80" s="43"/>
      <c r="G80" s="43"/>
      <c r="H80" s="43"/>
      <c r="I80" s="140"/>
      <c r="J80" s="43"/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F12</f>
        <v>Kolín</v>
      </c>
      <c r="G82" s="43"/>
      <c r="H82" s="43"/>
      <c r="I82" s="144" t="s">
        <v>24</v>
      </c>
      <c r="J82" s="75" t="str">
        <f>IF(J12="","",J12)</f>
        <v>22. 12. 2017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40"/>
      <c r="J83" s="43"/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3.05" customHeight="1">
      <c r="A84" s="41"/>
      <c r="B84" s="42"/>
      <c r="C84" s="34" t="s">
        <v>30</v>
      </c>
      <c r="D84" s="43"/>
      <c r="E84" s="43"/>
      <c r="F84" s="29" t="str">
        <f>E15</f>
        <v>Město Kolín, Karlovo nám. 78, 280 02 Kolín</v>
      </c>
      <c r="G84" s="43"/>
      <c r="H84" s="43"/>
      <c r="I84" s="144" t="s">
        <v>38</v>
      </c>
      <c r="J84" s="39" t="str">
        <f>E21</f>
        <v>LK PROJEKT s.r.o., ul.28.října 933/11, Čelákovice</v>
      </c>
      <c r="K84" s="43"/>
      <c r="L84" s="1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36</v>
      </c>
      <c r="D85" s="43"/>
      <c r="E85" s="43"/>
      <c r="F85" s="29" t="str">
        <f>IF(E18="","",E18)</f>
        <v>Vyplň údaj</v>
      </c>
      <c r="G85" s="43"/>
      <c r="H85" s="43"/>
      <c r="I85" s="144" t="s">
        <v>42</v>
      </c>
      <c r="J85" s="39" t="str">
        <f>E24</f>
        <v xml:space="preserve"> </v>
      </c>
      <c r="K85" s="43"/>
      <c r="L85" s="1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40"/>
      <c r="J86" s="43"/>
      <c r="K86" s="43"/>
      <c r="L86" s="1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94"/>
      <c r="B87" s="195"/>
      <c r="C87" s="196" t="s">
        <v>137</v>
      </c>
      <c r="D87" s="197" t="s">
        <v>65</v>
      </c>
      <c r="E87" s="197" t="s">
        <v>61</v>
      </c>
      <c r="F87" s="197" t="s">
        <v>62</v>
      </c>
      <c r="G87" s="197" t="s">
        <v>138</v>
      </c>
      <c r="H87" s="197" t="s">
        <v>139</v>
      </c>
      <c r="I87" s="198" t="s">
        <v>140</v>
      </c>
      <c r="J87" s="197" t="s">
        <v>125</v>
      </c>
      <c r="K87" s="199" t="s">
        <v>141</v>
      </c>
      <c r="L87" s="200"/>
      <c r="M87" s="95" t="s">
        <v>35</v>
      </c>
      <c r="N87" s="96" t="s">
        <v>50</v>
      </c>
      <c r="O87" s="96" t="s">
        <v>142</v>
      </c>
      <c r="P87" s="96" t="s">
        <v>143</v>
      </c>
      <c r="Q87" s="96" t="s">
        <v>144</v>
      </c>
      <c r="R87" s="96" t="s">
        <v>145</v>
      </c>
      <c r="S87" s="96" t="s">
        <v>146</v>
      </c>
      <c r="T87" s="97" t="s">
        <v>147</v>
      </c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</row>
    <row r="88" s="2" customFormat="1" ht="22.8" customHeight="1">
      <c r="A88" s="41"/>
      <c r="B88" s="42"/>
      <c r="C88" s="102" t="s">
        <v>148</v>
      </c>
      <c r="D88" s="43"/>
      <c r="E88" s="43"/>
      <c r="F88" s="43"/>
      <c r="G88" s="43"/>
      <c r="H88" s="43"/>
      <c r="I88" s="140"/>
      <c r="J88" s="201">
        <f>BK88</f>
        <v>0</v>
      </c>
      <c r="K88" s="43"/>
      <c r="L88" s="47"/>
      <c r="M88" s="98"/>
      <c r="N88" s="202"/>
      <c r="O88" s="99"/>
      <c r="P88" s="203">
        <f>P89</f>
        <v>0</v>
      </c>
      <c r="Q88" s="99"/>
      <c r="R88" s="203">
        <f>R89</f>
        <v>136.82357727049998</v>
      </c>
      <c r="S88" s="99"/>
      <c r="T88" s="204">
        <f>T89</f>
        <v>46.098600000000005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79</v>
      </c>
      <c r="AU88" s="19" t="s">
        <v>126</v>
      </c>
      <c r="BK88" s="205">
        <f>BK89</f>
        <v>0</v>
      </c>
    </row>
    <row r="89" s="12" customFormat="1" ht="25.92" customHeight="1">
      <c r="A89" s="12"/>
      <c r="B89" s="206"/>
      <c r="C89" s="207"/>
      <c r="D89" s="208" t="s">
        <v>79</v>
      </c>
      <c r="E89" s="209" t="s">
        <v>149</v>
      </c>
      <c r="F89" s="209" t="s">
        <v>150</v>
      </c>
      <c r="G89" s="207"/>
      <c r="H89" s="207"/>
      <c r="I89" s="210"/>
      <c r="J89" s="211">
        <f>BK89</f>
        <v>0</v>
      </c>
      <c r="K89" s="207"/>
      <c r="L89" s="212"/>
      <c r="M89" s="213"/>
      <c r="N89" s="214"/>
      <c r="O89" s="214"/>
      <c r="P89" s="215">
        <f>P90+P180+P192+P196+P200+P237+P241+P258</f>
        <v>0</v>
      </c>
      <c r="Q89" s="214"/>
      <c r="R89" s="215">
        <f>R90+R180+R192+R196+R200+R237+R241+R258</f>
        <v>136.82357727049998</v>
      </c>
      <c r="S89" s="214"/>
      <c r="T89" s="216">
        <f>T90+T180+T192+T196+T200+T237+T241+T258</f>
        <v>46.098600000000005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7" t="s">
        <v>88</v>
      </c>
      <c r="AT89" s="218" t="s">
        <v>79</v>
      </c>
      <c r="AU89" s="218" t="s">
        <v>80</v>
      </c>
      <c r="AY89" s="217" t="s">
        <v>151</v>
      </c>
      <c r="BK89" s="219">
        <f>BK90+BK180+BK192+BK196+BK200+BK237+BK241+BK258</f>
        <v>0</v>
      </c>
    </row>
    <row r="90" s="12" customFormat="1" ht="22.8" customHeight="1">
      <c r="A90" s="12"/>
      <c r="B90" s="206"/>
      <c r="C90" s="207"/>
      <c r="D90" s="208" t="s">
        <v>79</v>
      </c>
      <c r="E90" s="220" t="s">
        <v>88</v>
      </c>
      <c r="F90" s="220" t="s">
        <v>152</v>
      </c>
      <c r="G90" s="207"/>
      <c r="H90" s="207"/>
      <c r="I90" s="210"/>
      <c r="J90" s="221">
        <f>BK90</f>
        <v>0</v>
      </c>
      <c r="K90" s="207"/>
      <c r="L90" s="212"/>
      <c r="M90" s="213"/>
      <c r="N90" s="214"/>
      <c r="O90" s="214"/>
      <c r="P90" s="215">
        <f>SUM(P91:P179)</f>
        <v>0</v>
      </c>
      <c r="Q90" s="214"/>
      <c r="R90" s="215">
        <f>SUM(R91:R179)</f>
        <v>128.26695812</v>
      </c>
      <c r="S90" s="214"/>
      <c r="T90" s="216">
        <f>SUM(T91:T179)</f>
        <v>39.219000000000001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7" t="s">
        <v>88</v>
      </c>
      <c r="AT90" s="218" t="s">
        <v>79</v>
      </c>
      <c r="AU90" s="218" t="s">
        <v>88</v>
      </c>
      <c r="AY90" s="217" t="s">
        <v>151</v>
      </c>
      <c r="BK90" s="219">
        <f>SUM(BK91:BK179)</f>
        <v>0</v>
      </c>
    </row>
    <row r="91" s="2" customFormat="1" ht="36" customHeight="1">
      <c r="A91" s="41"/>
      <c r="B91" s="42"/>
      <c r="C91" s="222" t="s">
        <v>88</v>
      </c>
      <c r="D91" s="222" t="s">
        <v>153</v>
      </c>
      <c r="E91" s="223" t="s">
        <v>154</v>
      </c>
      <c r="F91" s="224" t="s">
        <v>155</v>
      </c>
      <c r="G91" s="225" t="s">
        <v>156</v>
      </c>
      <c r="H91" s="226">
        <v>38.450000000000003</v>
      </c>
      <c r="I91" s="227"/>
      <c r="J91" s="228">
        <f>ROUND(I91*H91,2)</f>
        <v>0</v>
      </c>
      <c r="K91" s="224" t="s">
        <v>157</v>
      </c>
      <c r="L91" s="47"/>
      <c r="M91" s="229" t="s">
        <v>35</v>
      </c>
      <c r="N91" s="230" t="s">
        <v>51</v>
      </c>
      <c r="O91" s="87"/>
      <c r="P91" s="231">
        <f>O91*H91</f>
        <v>0</v>
      </c>
      <c r="Q91" s="231">
        <v>0</v>
      </c>
      <c r="R91" s="231">
        <f>Q91*H91</f>
        <v>0</v>
      </c>
      <c r="S91" s="231">
        <v>0.57999999999999996</v>
      </c>
      <c r="T91" s="232">
        <f>S91*H91</f>
        <v>22.300999999999998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33" t="s">
        <v>158</v>
      </c>
      <c r="AT91" s="233" t="s">
        <v>153</v>
      </c>
      <c r="AU91" s="233" t="s">
        <v>90</v>
      </c>
      <c r="AY91" s="19" t="s">
        <v>151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88</v>
      </c>
      <c r="BK91" s="234">
        <f>ROUND(I91*H91,2)</f>
        <v>0</v>
      </c>
      <c r="BL91" s="19" t="s">
        <v>158</v>
      </c>
      <c r="BM91" s="233" t="s">
        <v>1013</v>
      </c>
    </row>
    <row r="92" s="2" customFormat="1">
      <c r="A92" s="41"/>
      <c r="B92" s="42"/>
      <c r="C92" s="43"/>
      <c r="D92" s="235" t="s">
        <v>160</v>
      </c>
      <c r="E92" s="43"/>
      <c r="F92" s="236" t="s">
        <v>161</v>
      </c>
      <c r="G92" s="43"/>
      <c r="H92" s="43"/>
      <c r="I92" s="140"/>
      <c r="J92" s="43"/>
      <c r="K92" s="43"/>
      <c r="L92" s="47"/>
      <c r="M92" s="237"/>
      <c r="N92" s="238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160</v>
      </c>
      <c r="AU92" s="19" t="s">
        <v>90</v>
      </c>
    </row>
    <row r="93" s="13" customFormat="1">
      <c r="A93" s="13"/>
      <c r="B93" s="239"/>
      <c r="C93" s="240"/>
      <c r="D93" s="235" t="s">
        <v>162</v>
      </c>
      <c r="E93" s="241" t="s">
        <v>35</v>
      </c>
      <c r="F93" s="242" t="s">
        <v>1014</v>
      </c>
      <c r="G93" s="240"/>
      <c r="H93" s="243">
        <v>38.450000000000003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162</v>
      </c>
      <c r="AU93" s="249" t="s">
        <v>90</v>
      </c>
      <c r="AV93" s="13" t="s">
        <v>90</v>
      </c>
      <c r="AW93" s="13" t="s">
        <v>41</v>
      </c>
      <c r="AX93" s="13" t="s">
        <v>88</v>
      </c>
      <c r="AY93" s="249" t="s">
        <v>151</v>
      </c>
    </row>
    <row r="94" s="2" customFormat="1" ht="24" customHeight="1">
      <c r="A94" s="41"/>
      <c r="B94" s="42"/>
      <c r="C94" s="222" t="s">
        <v>90</v>
      </c>
      <c r="D94" s="222" t="s">
        <v>153</v>
      </c>
      <c r="E94" s="223" t="s">
        <v>178</v>
      </c>
      <c r="F94" s="224" t="s">
        <v>179</v>
      </c>
      <c r="G94" s="225" t="s">
        <v>156</v>
      </c>
      <c r="H94" s="226">
        <v>76.900000000000006</v>
      </c>
      <c r="I94" s="227"/>
      <c r="J94" s="228">
        <f>ROUND(I94*H94,2)</f>
        <v>0</v>
      </c>
      <c r="K94" s="224" t="s">
        <v>157</v>
      </c>
      <c r="L94" s="47"/>
      <c r="M94" s="229" t="s">
        <v>35</v>
      </c>
      <c r="N94" s="230" t="s">
        <v>51</v>
      </c>
      <c r="O94" s="87"/>
      <c r="P94" s="231">
        <f>O94*H94</f>
        <v>0</v>
      </c>
      <c r="Q94" s="231">
        <v>0</v>
      </c>
      <c r="R94" s="231">
        <f>Q94*H94</f>
        <v>0</v>
      </c>
      <c r="S94" s="231">
        <v>0.22</v>
      </c>
      <c r="T94" s="232">
        <f>S94*H94</f>
        <v>16.918000000000003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33" t="s">
        <v>158</v>
      </c>
      <c r="AT94" s="233" t="s">
        <v>153</v>
      </c>
      <c r="AU94" s="233" t="s">
        <v>90</v>
      </c>
      <c r="AY94" s="19" t="s">
        <v>151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9" t="s">
        <v>88</v>
      </c>
      <c r="BK94" s="234">
        <f>ROUND(I94*H94,2)</f>
        <v>0</v>
      </c>
      <c r="BL94" s="19" t="s">
        <v>158</v>
      </c>
      <c r="BM94" s="233" t="s">
        <v>1015</v>
      </c>
    </row>
    <row r="95" s="2" customFormat="1">
      <c r="A95" s="41"/>
      <c r="B95" s="42"/>
      <c r="C95" s="43"/>
      <c r="D95" s="235" t="s">
        <v>160</v>
      </c>
      <c r="E95" s="43"/>
      <c r="F95" s="236" t="s">
        <v>161</v>
      </c>
      <c r="G95" s="43"/>
      <c r="H95" s="43"/>
      <c r="I95" s="140"/>
      <c r="J95" s="43"/>
      <c r="K95" s="43"/>
      <c r="L95" s="47"/>
      <c r="M95" s="237"/>
      <c r="N95" s="238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160</v>
      </c>
      <c r="AU95" s="19" t="s">
        <v>90</v>
      </c>
    </row>
    <row r="96" s="13" customFormat="1">
      <c r="A96" s="13"/>
      <c r="B96" s="239"/>
      <c r="C96" s="240"/>
      <c r="D96" s="235" t="s">
        <v>162</v>
      </c>
      <c r="E96" s="241" t="s">
        <v>35</v>
      </c>
      <c r="F96" s="242" t="s">
        <v>1016</v>
      </c>
      <c r="G96" s="240"/>
      <c r="H96" s="243">
        <v>76.900000000000006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162</v>
      </c>
      <c r="AU96" s="249" t="s">
        <v>90</v>
      </c>
      <c r="AV96" s="13" t="s">
        <v>90</v>
      </c>
      <c r="AW96" s="13" t="s">
        <v>41</v>
      </c>
      <c r="AX96" s="13" t="s">
        <v>88</v>
      </c>
      <c r="AY96" s="249" t="s">
        <v>151</v>
      </c>
    </row>
    <row r="97" s="2" customFormat="1" ht="48" customHeight="1">
      <c r="A97" s="41"/>
      <c r="B97" s="42"/>
      <c r="C97" s="222" t="s">
        <v>195</v>
      </c>
      <c r="D97" s="222" t="s">
        <v>153</v>
      </c>
      <c r="E97" s="223" t="s">
        <v>211</v>
      </c>
      <c r="F97" s="224" t="s">
        <v>212</v>
      </c>
      <c r="G97" s="225" t="s">
        <v>213</v>
      </c>
      <c r="H97" s="226">
        <v>4</v>
      </c>
      <c r="I97" s="227"/>
      <c r="J97" s="228">
        <f>ROUND(I97*H97,2)</f>
        <v>0</v>
      </c>
      <c r="K97" s="224" t="s">
        <v>157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0.0086767000000000007</v>
      </c>
      <c r="R97" s="231">
        <f>Q97*H97</f>
        <v>0.034706800000000003</v>
      </c>
      <c r="S97" s="231">
        <v>0</v>
      </c>
      <c r="T97" s="232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158</v>
      </c>
      <c r="AT97" s="233" t="s">
        <v>153</v>
      </c>
      <c r="AU97" s="233" t="s">
        <v>90</v>
      </c>
      <c r="AY97" s="19" t="s">
        <v>151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ROUND(I97*H97,2)</f>
        <v>0</v>
      </c>
      <c r="BL97" s="19" t="s">
        <v>158</v>
      </c>
      <c r="BM97" s="233" t="s">
        <v>1017</v>
      </c>
    </row>
    <row r="98" s="2" customFormat="1">
      <c r="A98" s="41"/>
      <c r="B98" s="42"/>
      <c r="C98" s="43"/>
      <c r="D98" s="235" t="s">
        <v>160</v>
      </c>
      <c r="E98" s="43"/>
      <c r="F98" s="236" t="s">
        <v>215</v>
      </c>
      <c r="G98" s="43"/>
      <c r="H98" s="43"/>
      <c r="I98" s="140"/>
      <c r="J98" s="43"/>
      <c r="K98" s="43"/>
      <c r="L98" s="47"/>
      <c r="M98" s="237"/>
      <c r="N98" s="238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160</v>
      </c>
      <c r="AU98" s="19" t="s">
        <v>90</v>
      </c>
    </row>
    <row r="99" s="15" customFormat="1">
      <c r="A99" s="15"/>
      <c r="B99" s="261"/>
      <c r="C99" s="262"/>
      <c r="D99" s="235" t="s">
        <v>162</v>
      </c>
      <c r="E99" s="263" t="s">
        <v>35</v>
      </c>
      <c r="F99" s="264" t="s">
        <v>814</v>
      </c>
      <c r="G99" s="262"/>
      <c r="H99" s="263" t="s">
        <v>35</v>
      </c>
      <c r="I99" s="265"/>
      <c r="J99" s="262"/>
      <c r="K99" s="262"/>
      <c r="L99" s="266"/>
      <c r="M99" s="267"/>
      <c r="N99" s="268"/>
      <c r="O99" s="268"/>
      <c r="P99" s="268"/>
      <c r="Q99" s="268"/>
      <c r="R99" s="268"/>
      <c r="S99" s="268"/>
      <c r="T99" s="269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0" t="s">
        <v>162</v>
      </c>
      <c r="AU99" s="270" t="s">
        <v>90</v>
      </c>
      <c r="AV99" s="15" t="s">
        <v>88</v>
      </c>
      <c r="AW99" s="15" t="s">
        <v>41</v>
      </c>
      <c r="AX99" s="15" t="s">
        <v>80</v>
      </c>
      <c r="AY99" s="270" t="s">
        <v>151</v>
      </c>
    </row>
    <row r="100" s="13" customFormat="1">
      <c r="A100" s="13"/>
      <c r="B100" s="239"/>
      <c r="C100" s="240"/>
      <c r="D100" s="235" t="s">
        <v>162</v>
      </c>
      <c r="E100" s="241" t="s">
        <v>35</v>
      </c>
      <c r="F100" s="242" t="s">
        <v>1018</v>
      </c>
      <c r="G100" s="240"/>
      <c r="H100" s="243">
        <v>2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162</v>
      </c>
      <c r="AU100" s="249" t="s">
        <v>90</v>
      </c>
      <c r="AV100" s="13" t="s">
        <v>90</v>
      </c>
      <c r="AW100" s="13" t="s">
        <v>41</v>
      </c>
      <c r="AX100" s="13" t="s">
        <v>80</v>
      </c>
      <c r="AY100" s="249" t="s">
        <v>151</v>
      </c>
    </row>
    <row r="101" s="15" customFormat="1">
      <c r="A101" s="15"/>
      <c r="B101" s="261"/>
      <c r="C101" s="262"/>
      <c r="D101" s="235" t="s">
        <v>162</v>
      </c>
      <c r="E101" s="263" t="s">
        <v>35</v>
      </c>
      <c r="F101" s="264" t="s">
        <v>221</v>
      </c>
      <c r="G101" s="262"/>
      <c r="H101" s="263" t="s">
        <v>35</v>
      </c>
      <c r="I101" s="265"/>
      <c r="J101" s="262"/>
      <c r="K101" s="262"/>
      <c r="L101" s="266"/>
      <c r="M101" s="267"/>
      <c r="N101" s="268"/>
      <c r="O101" s="268"/>
      <c r="P101" s="268"/>
      <c r="Q101" s="268"/>
      <c r="R101" s="268"/>
      <c r="S101" s="268"/>
      <c r="T101" s="269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0" t="s">
        <v>162</v>
      </c>
      <c r="AU101" s="270" t="s">
        <v>90</v>
      </c>
      <c r="AV101" s="15" t="s">
        <v>88</v>
      </c>
      <c r="AW101" s="15" t="s">
        <v>41</v>
      </c>
      <c r="AX101" s="15" t="s">
        <v>80</v>
      </c>
      <c r="AY101" s="270" t="s">
        <v>151</v>
      </c>
    </row>
    <row r="102" s="13" customFormat="1">
      <c r="A102" s="13"/>
      <c r="B102" s="239"/>
      <c r="C102" s="240"/>
      <c r="D102" s="235" t="s">
        <v>162</v>
      </c>
      <c r="E102" s="241" t="s">
        <v>35</v>
      </c>
      <c r="F102" s="242" t="s">
        <v>1018</v>
      </c>
      <c r="G102" s="240"/>
      <c r="H102" s="243">
        <v>2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162</v>
      </c>
      <c r="AU102" s="249" t="s">
        <v>90</v>
      </c>
      <c r="AV102" s="13" t="s">
        <v>90</v>
      </c>
      <c r="AW102" s="13" t="s">
        <v>41</v>
      </c>
      <c r="AX102" s="13" t="s">
        <v>80</v>
      </c>
      <c r="AY102" s="249" t="s">
        <v>151</v>
      </c>
    </row>
    <row r="103" s="14" customFormat="1">
      <c r="A103" s="14"/>
      <c r="B103" s="250"/>
      <c r="C103" s="251"/>
      <c r="D103" s="235" t="s">
        <v>162</v>
      </c>
      <c r="E103" s="252" t="s">
        <v>35</v>
      </c>
      <c r="F103" s="253" t="s">
        <v>177</v>
      </c>
      <c r="G103" s="251"/>
      <c r="H103" s="254">
        <v>4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0" t="s">
        <v>162</v>
      </c>
      <c r="AU103" s="260" t="s">
        <v>90</v>
      </c>
      <c r="AV103" s="14" t="s">
        <v>158</v>
      </c>
      <c r="AW103" s="14" t="s">
        <v>41</v>
      </c>
      <c r="AX103" s="14" t="s">
        <v>88</v>
      </c>
      <c r="AY103" s="260" t="s">
        <v>151</v>
      </c>
    </row>
    <row r="104" s="2" customFormat="1" ht="24" customHeight="1">
      <c r="A104" s="41"/>
      <c r="B104" s="42"/>
      <c r="C104" s="222" t="s">
        <v>158</v>
      </c>
      <c r="D104" s="222" t="s">
        <v>153</v>
      </c>
      <c r="E104" s="223" t="s">
        <v>231</v>
      </c>
      <c r="F104" s="224" t="s">
        <v>232</v>
      </c>
      <c r="G104" s="225" t="s">
        <v>213</v>
      </c>
      <c r="H104" s="226">
        <v>93</v>
      </c>
      <c r="I104" s="227"/>
      <c r="J104" s="228">
        <f>ROUND(I104*H104,2)</f>
        <v>0</v>
      </c>
      <c r="K104" s="224" t="s">
        <v>157</v>
      </c>
      <c r="L104" s="47"/>
      <c r="M104" s="229" t="s">
        <v>35</v>
      </c>
      <c r="N104" s="230" t="s">
        <v>51</v>
      </c>
      <c r="O104" s="87"/>
      <c r="P104" s="231">
        <f>O104*H104</f>
        <v>0</v>
      </c>
      <c r="Q104" s="231">
        <v>0.00015323999999999999</v>
      </c>
      <c r="R104" s="231">
        <f>Q104*H104</f>
        <v>0.01425132</v>
      </c>
      <c r="S104" s="231">
        <v>0</v>
      </c>
      <c r="T104" s="232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33" t="s">
        <v>158</v>
      </c>
      <c r="AT104" s="233" t="s">
        <v>153</v>
      </c>
      <c r="AU104" s="233" t="s">
        <v>90</v>
      </c>
      <c r="AY104" s="19" t="s">
        <v>151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88</v>
      </c>
      <c r="BK104" s="234">
        <f>ROUND(I104*H104,2)</f>
        <v>0</v>
      </c>
      <c r="BL104" s="19" t="s">
        <v>158</v>
      </c>
      <c r="BM104" s="233" t="s">
        <v>1019</v>
      </c>
    </row>
    <row r="105" s="2" customFormat="1">
      <c r="A105" s="41"/>
      <c r="B105" s="42"/>
      <c r="C105" s="43"/>
      <c r="D105" s="235" t="s">
        <v>160</v>
      </c>
      <c r="E105" s="43"/>
      <c r="F105" s="236" t="s">
        <v>234</v>
      </c>
      <c r="G105" s="43"/>
      <c r="H105" s="43"/>
      <c r="I105" s="140"/>
      <c r="J105" s="43"/>
      <c r="K105" s="43"/>
      <c r="L105" s="47"/>
      <c r="M105" s="237"/>
      <c r="N105" s="238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160</v>
      </c>
      <c r="AU105" s="19" t="s">
        <v>90</v>
      </c>
    </row>
    <row r="106" s="13" customFormat="1">
      <c r="A106" s="13"/>
      <c r="B106" s="239"/>
      <c r="C106" s="240"/>
      <c r="D106" s="235" t="s">
        <v>162</v>
      </c>
      <c r="E106" s="241" t="s">
        <v>35</v>
      </c>
      <c r="F106" s="242" t="s">
        <v>1020</v>
      </c>
      <c r="G106" s="240"/>
      <c r="H106" s="243">
        <v>93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162</v>
      </c>
      <c r="AU106" s="249" t="s">
        <v>90</v>
      </c>
      <c r="AV106" s="13" t="s">
        <v>90</v>
      </c>
      <c r="AW106" s="13" t="s">
        <v>41</v>
      </c>
      <c r="AX106" s="13" t="s">
        <v>88</v>
      </c>
      <c r="AY106" s="249" t="s">
        <v>151</v>
      </c>
    </row>
    <row r="107" s="2" customFormat="1" ht="24" customHeight="1">
      <c r="A107" s="41"/>
      <c r="B107" s="42"/>
      <c r="C107" s="222" t="s">
        <v>210</v>
      </c>
      <c r="D107" s="222" t="s">
        <v>153</v>
      </c>
      <c r="E107" s="223" t="s">
        <v>240</v>
      </c>
      <c r="F107" s="224" t="s">
        <v>241</v>
      </c>
      <c r="G107" s="225" t="s">
        <v>213</v>
      </c>
      <c r="H107" s="226">
        <v>93</v>
      </c>
      <c r="I107" s="227"/>
      <c r="J107" s="228">
        <f>ROUND(I107*H107,2)</f>
        <v>0</v>
      </c>
      <c r="K107" s="224" t="s">
        <v>157</v>
      </c>
      <c r="L107" s="47"/>
      <c r="M107" s="229" t="s">
        <v>35</v>
      </c>
      <c r="N107" s="230" t="s">
        <v>51</v>
      </c>
      <c r="O107" s="87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33" t="s">
        <v>158</v>
      </c>
      <c r="AT107" s="233" t="s">
        <v>153</v>
      </c>
      <c r="AU107" s="233" t="s">
        <v>90</v>
      </c>
      <c r="AY107" s="19" t="s">
        <v>151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88</v>
      </c>
      <c r="BK107" s="234">
        <f>ROUND(I107*H107,2)</f>
        <v>0</v>
      </c>
      <c r="BL107" s="19" t="s">
        <v>158</v>
      </c>
      <c r="BM107" s="233" t="s">
        <v>1021</v>
      </c>
    </row>
    <row r="108" s="2" customFormat="1">
      <c r="A108" s="41"/>
      <c r="B108" s="42"/>
      <c r="C108" s="43"/>
      <c r="D108" s="235" t="s">
        <v>160</v>
      </c>
      <c r="E108" s="43"/>
      <c r="F108" s="236" t="s">
        <v>234</v>
      </c>
      <c r="G108" s="43"/>
      <c r="H108" s="43"/>
      <c r="I108" s="140"/>
      <c r="J108" s="43"/>
      <c r="K108" s="43"/>
      <c r="L108" s="47"/>
      <c r="M108" s="237"/>
      <c r="N108" s="238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160</v>
      </c>
      <c r="AU108" s="19" t="s">
        <v>90</v>
      </c>
    </row>
    <row r="109" s="13" customFormat="1">
      <c r="A109" s="13"/>
      <c r="B109" s="239"/>
      <c r="C109" s="240"/>
      <c r="D109" s="235" t="s">
        <v>162</v>
      </c>
      <c r="E109" s="241" t="s">
        <v>35</v>
      </c>
      <c r="F109" s="242" t="s">
        <v>1020</v>
      </c>
      <c r="G109" s="240"/>
      <c r="H109" s="243">
        <v>93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162</v>
      </c>
      <c r="AU109" s="249" t="s">
        <v>90</v>
      </c>
      <c r="AV109" s="13" t="s">
        <v>90</v>
      </c>
      <c r="AW109" s="13" t="s">
        <v>41</v>
      </c>
      <c r="AX109" s="13" t="s">
        <v>88</v>
      </c>
      <c r="AY109" s="249" t="s">
        <v>151</v>
      </c>
    </row>
    <row r="110" s="2" customFormat="1" ht="24" customHeight="1">
      <c r="A110" s="41"/>
      <c r="B110" s="42"/>
      <c r="C110" s="222" t="s">
        <v>224</v>
      </c>
      <c r="D110" s="222" t="s">
        <v>153</v>
      </c>
      <c r="E110" s="223" t="s">
        <v>260</v>
      </c>
      <c r="F110" s="224" t="s">
        <v>261</v>
      </c>
      <c r="G110" s="225" t="s">
        <v>255</v>
      </c>
      <c r="H110" s="226">
        <v>25</v>
      </c>
      <c r="I110" s="227"/>
      <c r="J110" s="228">
        <f>ROUND(I110*H110,2)</f>
        <v>0</v>
      </c>
      <c r="K110" s="224" t="s">
        <v>157</v>
      </c>
      <c r="L110" s="47"/>
      <c r="M110" s="229" t="s">
        <v>35</v>
      </c>
      <c r="N110" s="230" t="s">
        <v>51</v>
      </c>
      <c r="O110" s="8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33" t="s">
        <v>158</v>
      </c>
      <c r="AT110" s="233" t="s">
        <v>153</v>
      </c>
      <c r="AU110" s="233" t="s">
        <v>90</v>
      </c>
      <c r="AY110" s="19" t="s">
        <v>151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88</v>
      </c>
      <c r="BK110" s="234">
        <f>ROUND(I110*H110,2)</f>
        <v>0</v>
      </c>
      <c r="BL110" s="19" t="s">
        <v>158</v>
      </c>
      <c r="BM110" s="233" t="s">
        <v>1022</v>
      </c>
    </row>
    <row r="111" s="2" customFormat="1">
      <c r="A111" s="41"/>
      <c r="B111" s="42"/>
      <c r="C111" s="43"/>
      <c r="D111" s="235" t="s">
        <v>160</v>
      </c>
      <c r="E111" s="43"/>
      <c r="F111" s="236" t="s">
        <v>263</v>
      </c>
      <c r="G111" s="43"/>
      <c r="H111" s="43"/>
      <c r="I111" s="140"/>
      <c r="J111" s="43"/>
      <c r="K111" s="43"/>
      <c r="L111" s="47"/>
      <c r="M111" s="237"/>
      <c r="N111" s="238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160</v>
      </c>
      <c r="AU111" s="19" t="s">
        <v>90</v>
      </c>
    </row>
    <row r="112" s="13" customFormat="1">
      <c r="A112" s="13"/>
      <c r="B112" s="239"/>
      <c r="C112" s="240"/>
      <c r="D112" s="235" t="s">
        <v>162</v>
      </c>
      <c r="E112" s="241" t="s">
        <v>35</v>
      </c>
      <c r="F112" s="242" t="s">
        <v>1023</v>
      </c>
      <c r="G112" s="240"/>
      <c r="H112" s="243">
        <v>10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162</v>
      </c>
      <c r="AU112" s="249" t="s">
        <v>90</v>
      </c>
      <c r="AV112" s="13" t="s">
        <v>90</v>
      </c>
      <c r="AW112" s="13" t="s">
        <v>41</v>
      </c>
      <c r="AX112" s="13" t="s">
        <v>80</v>
      </c>
      <c r="AY112" s="249" t="s">
        <v>151</v>
      </c>
    </row>
    <row r="113" s="13" customFormat="1">
      <c r="A113" s="13"/>
      <c r="B113" s="239"/>
      <c r="C113" s="240"/>
      <c r="D113" s="235" t="s">
        <v>162</v>
      </c>
      <c r="E113" s="241" t="s">
        <v>35</v>
      </c>
      <c r="F113" s="242" t="s">
        <v>1024</v>
      </c>
      <c r="G113" s="240"/>
      <c r="H113" s="243">
        <v>15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162</v>
      </c>
      <c r="AU113" s="249" t="s">
        <v>90</v>
      </c>
      <c r="AV113" s="13" t="s">
        <v>90</v>
      </c>
      <c r="AW113" s="13" t="s">
        <v>41</v>
      </c>
      <c r="AX113" s="13" t="s">
        <v>80</v>
      </c>
      <c r="AY113" s="249" t="s">
        <v>151</v>
      </c>
    </row>
    <row r="114" s="14" customFormat="1">
      <c r="A114" s="14"/>
      <c r="B114" s="250"/>
      <c r="C114" s="251"/>
      <c r="D114" s="235" t="s">
        <v>162</v>
      </c>
      <c r="E114" s="252" t="s">
        <v>35</v>
      </c>
      <c r="F114" s="253" t="s">
        <v>177</v>
      </c>
      <c r="G114" s="251"/>
      <c r="H114" s="254">
        <v>25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0" t="s">
        <v>162</v>
      </c>
      <c r="AU114" s="260" t="s">
        <v>90</v>
      </c>
      <c r="AV114" s="14" t="s">
        <v>158</v>
      </c>
      <c r="AW114" s="14" t="s">
        <v>41</v>
      </c>
      <c r="AX114" s="14" t="s">
        <v>88</v>
      </c>
      <c r="AY114" s="260" t="s">
        <v>151</v>
      </c>
    </row>
    <row r="115" s="2" customFormat="1" ht="24" customHeight="1">
      <c r="A115" s="41"/>
      <c r="B115" s="42"/>
      <c r="C115" s="222" t="s">
        <v>230</v>
      </c>
      <c r="D115" s="222" t="s">
        <v>153</v>
      </c>
      <c r="E115" s="223" t="s">
        <v>275</v>
      </c>
      <c r="F115" s="224" t="s">
        <v>276</v>
      </c>
      <c r="G115" s="225" t="s">
        <v>255</v>
      </c>
      <c r="H115" s="226">
        <v>36.270000000000003</v>
      </c>
      <c r="I115" s="227"/>
      <c r="J115" s="228">
        <f>ROUND(I115*H115,2)</f>
        <v>0</v>
      </c>
      <c r="K115" s="224" t="s">
        <v>157</v>
      </c>
      <c r="L115" s="47"/>
      <c r="M115" s="229" t="s">
        <v>35</v>
      </c>
      <c r="N115" s="230" t="s">
        <v>51</v>
      </c>
      <c r="O115" s="87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33" t="s">
        <v>158</v>
      </c>
      <c r="AT115" s="233" t="s">
        <v>153</v>
      </c>
      <c r="AU115" s="233" t="s">
        <v>90</v>
      </c>
      <c r="AY115" s="19" t="s">
        <v>151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9" t="s">
        <v>88</v>
      </c>
      <c r="BK115" s="234">
        <f>ROUND(I115*H115,2)</f>
        <v>0</v>
      </c>
      <c r="BL115" s="19" t="s">
        <v>158</v>
      </c>
      <c r="BM115" s="233" t="s">
        <v>1025</v>
      </c>
    </row>
    <row r="116" s="2" customFormat="1">
      <c r="A116" s="41"/>
      <c r="B116" s="42"/>
      <c r="C116" s="43"/>
      <c r="D116" s="235" t="s">
        <v>160</v>
      </c>
      <c r="E116" s="43"/>
      <c r="F116" s="236" t="s">
        <v>278</v>
      </c>
      <c r="G116" s="43"/>
      <c r="H116" s="43"/>
      <c r="I116" s="140"/>
      <c r="J116" s="43"/>
      <c r="K116" s="43"/>
      <c r="L116" s="47"/>
      <c r="M116" s="237"/>
      <c r="N116" s="238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19" t="s">
        <v>160</v>
      </c>
      <c r="AU116" s="19" t="s">
        <v>90</v>
      </c>
    </row>
    <row r="117" s="13" customFormat="1">
      <c r="A117" s="13"/>
      <c r="B117" s="239"/>
      <c r="C117" s="240"/>
      <c r="D117" s="235" t="s">
        <v>162</v>
      </c>
      <c r="E117" s="241" t="s">
        <v>35</v>
      </c>
      <c r="F117" s="242" t="s">
        <v>1026</v>
      </c>
      <c r="G117" s="240"/>
      <c r="H117" s="243">
        <v>116.25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162</v>
      </c>
      <c r="AU117" s="249" t="s">
        <v>90</v>
      </c>
      <c r="AV117" s="13" t="s">
        <v>90</v>
      </c>
      <c r="AW117" s="13" t="s">
        <v>41</v>
      </c>
      <c r="AX117" s="13" t="s">
        <v>80</v>
      </c>
      <c r="AY117" s="249" t="s">
        <v>151</v>
      </c>
    </row>
    <row r="118" s="15" customFormat="1">
      <c r="A118" s="15"/>
      <c r="B118" s="261"/>
      <c r="C118" s="262"/>
      <c r="D118" s="235" t="s">
        <v>162</v>
      </c>
      <c r="E118" s="263" t="s">
        <v>35</v>
      </c>
      <c r="F118" s="264" t="s">
        <v>285</v>
      </c>
      <c r="G118" s="262"/>
      <c r="H118" s="263" t="s">
        <v>35</v>
      </c>
      <c r="I118" s="265"/>
      <c r="J118" s="262"/>
      <c r="K118" s="262"/>
      <c r="L118" s="266"/>
      <c r="M118" s="267"/>
      <c r="N118" s="268"/>
      <c r="O118" s="268"/>
      <c r="P118" s="268"/>
      <c r="Q118" s="268"/>
      <c r="R118" s="268"/>
      <c r="S118" s="268"/>
      <c r="T118" s="26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0" t="s">
        <v>162</v>
      </c>
      <c r="AU118" s="270" t="s">
        <v>90</v>
      </c>
      <c r="AV118" s="15" t="s">
        <v>88</v>
      </c>
      <c r="AW118" s="15" t="s">
        <v>41</v>
      </c>
      <c r="AX118" s="15" t="s">
        <v>80</v>
      </c>
      <c r="AY118" s="270" t="s">
        <v>151</v>
      </c>
    </row>
    <row r="119" s="13" customFormat="1">
      <c r="A119" s="13"/>
      <c r="B119" s="239"/>
      <c r="C119" s="240"/>
      <c r="D119" s="235" t="s">
        <v>162</v>
      </c>
      <c r="E119" s="241" t="s">
        <v>35</v>
      </c>
      <c r="F119" s="242" t="s">
        <v>1027</v>
      </c>
      <c r="G119" s="240"/>
      <c r="H119" s="243">
        <v>-25.574999999999999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162</v>
      </c>
      <c r="AU119" s="249" t="s">
        <v>90</v>
      </c>
      <c r="AV119" s="13" t="s">
        <v>90</v>
      </c>
      <c r="AW119" s="13" t="s">
        <v>41</v>
      </c>
      <c r="AX119" s="13" t="s">
        <v>80</v>
      </c>
      <c r="AY119" s="249" t="s">
        <v>151</v>
      </c>
    </row>
    <row r="120" s="14" customFormat="1">
      <c r="A120" s="14"/>
      <c r="B120" s="250"/>
      <c r="C120" s="251"/>
      <c r="D120" s="235" t="s">
        <v>162</v>
      </c>
      <c r="E120" s="252" t="s">
        <v>1005</v>
      </c>
      <c r="F120" s="253" t="s">
        <v>177</v>
      </c>
      <c r="G120" s="251"/>
      <c r="H120" s="254">
        <v>90.674999999999997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0" t="s">
        <v>162</v>
      </c>
      <c r="AU120" s="260" t="s">
        <v>90</v>
      </c>
      <c r="AV120" s="14" t="s">
        <v>158</v>
      </c>
      <c r="AW120" s="14" t="s">
        <v>41</v>
      </c>
      <c r="AX120" s="14" t="s">
        <v>88</v>
      </c>
      <c r="AY120" s="260" t="s">
        <v>151</v>
      </c>
    </row>
    <row r="121" s="15" customFormat="1">
      <c r="A121" s="15"/>
      <c r="B121" s="261"/>
      <c r="C121" s="262"/>
      <c r="D121" s="235" t="s">
        <v>162</v>
      </c>
      <c r="E121" s="263" t="s">
        <v>35</v>
      </c>
      <c r="F121" s="264" t="s">
        <v>849</v>
      </c>
      <c r="G121" s="262"/>
      <c r="H121" s="263" t="s">
        <v>35</v>
      </c>
      <c r="I121" s="265"/>
      <c r="J121" s="262"/>
      <c r="K121" s="262"/>
      <c r="L121" s="266"/>
      <c r="M121" s="267"/>
      <c r="N121" s="268"/>
      <c r="O121" s="268"/>
      <c r="P121" s="268"/>
      <c r="Q121" s="268"/>
      <c r="R121" s="268"/>
      <c r="S121" s="268"/>
      <c r="T121" s="26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0" t="s">
        <v>162</v>
      </c>
      <c r="AU121" s="270" t="s">
        <v>90</v>
      </c>
      <c r="AV121" s="15" t="s">
        <v>88</v>
      </c>
      <c r="AW121" s="15" t="s">
        <v>41</v>
      </c>
      <c r="AX121" s="15" t="s">
        <v>80</v>
      </c>
      <c r="AY121" s="270" t="s">
        <v>151</v>
      </c>
    </row>
    <row r="122" s="13" customFormat="1">
      <c r="A122" s="13"/>
      <c r="B122" s="239"/>
      <c r="C122" s="240"/>
      <c r="D122" s="235" t="s">
        <v>162</v>
      </c>
      <c r="E122" s="240"/>
      <c r="F122" s="242" t="s">
        <v>1028</v>
      </c>
      <c r="G122" s="240"/>
      <c r="H122" s="243">
        <v>36.270000000000003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162</v>
      </c>
      <c r="AU122" s="249" t="s">
        <v>90</v>
      </c>
      <c r="AV122" s="13" t="s">
        <v>90</v>
      </c>
      <c r="AW122" s="13" t="s">
        <v>4</v>
      </c>
      <c r="AX122" s="13" t="s">
        <v>88</v>
      </c>
      <c r="AY122" s="249" t="s">
        <v>151</v>
      </c>
    </row>
    <row r="123" s="2" customFormat="1" ht="24" customHeight="1">
      <c r="A123" s="41"/>
      <c r="B123" s="42"/>
      <c r="C123" s="222" t="s">
        <v>107</v>
      </c>
      <c r="D123" s="222" t="s">
        <v>153</v>
      </c>
      <c r="E123" s="223" t="s">
        <v>321</v>
      </c>
      <c r="F123" s="224" t="s">
        <v>322</v>
      </c>
      <c r="G123" s="225" t="s">
        <v>255</v>
      </c>
      <c r="H123" s="226">
        <v>18.135000000000002</v>
      </c>
      <c r="I123" s="227"/>
      <c r="J123" s="228">
        <f>ROUND(I123*H123,2)</f>
        <v>0</v>
      </c>
      <c r="K123" s="224" t="s">
        <v>157</v>
      </c>
      <c r="L123" s="47"/>
      <c r="M123" s="229" t="s">
        <v>35</v>
      </c>
      <c r="N123" s="230" t="s">
        <v>51</v>
      </c>
      <c r="O123" s="87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33" t="s">
        <v>158</v>
      </c>
      <c r="AT123" s="233" t="s">
        <v>153</v>
      </c>
      <c r="AU123" s="233" t="s">
        <v>90</v>
      </c>
      <c r="AY123" s="19" t="s">
        <v>151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88</v>
      </c>
      <c r="BK123" s="234">
        <f>ROUND(I123*H123,2)</f>
        <v>0</v>
      </c>
      <c r="BL123" s="19" t="s">
        <v>158</v>
      </c>
      <c r="BM123" s="233" t="s">
        <v>1029</v>
      </c>
    </row>
    <row r="124" s="2" customFormat="1">
      <c r="A124" s="41"/>
      <c r="B124" s="42"/>
      <c r="C124" s="43"/>
      <c r="D124" s="235" t="s">
        <v>160</v>
      </c>
      <c r="E124" s="43"/>
      <c r="F124" s="236" t="s">
        <v>278</v>
      </c>
      <c r="G124" s="43"/>
      <c r="H124" s="43"/>
      <c r="I124" s="140"/>
      <c r="J124" s="43"/>
      <c r="K124" s="43"/>
      <c r="L124" s="47"/>
      <c r="M124" s="237"/>
      <c r="N124" s="238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160</v>
      </c>
      <c r="AU124" s="19" t="s">
        <v>90</v>
      </c>
    </row>
    <row r="125" s="13" customFormat="1">
      <c r="A125" s="13"/>
      <c r="B125" s="239"/>
      <c r="C125" s="240"/>
      <c r="D125" s="235" t="s">
        <v>162</v>
      </c>
      <c r="E125" s="241" t="s">
        <v>35</v>
      </c>
      <c r="F125" s="242" t="s">
        <v>1030</v>
      </c>
      <c r="G125" s="240"/>
      <c r="H125" s="243">
        <v>18.135000000000002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162</v>
      </c>
      <c r="AU125" s="249" t="s">
        <v>90</v>
      </c>
      <c r="AV125" s="13" t="s">
        <v>90</v>
      </c>
      <c r="AW125" s="13" t="s">
        <v>41</v>
      </c>
      <c r="AX125" s="13" t="s">
        <v>88</v>
      </c>
      <c r="AY125" s="249" t="s">
        <v>151</v>
      </c>
    </row>
    <row r="126" s="2" customFormat="1" ht="24" customHeight="1">
      <c r="A126" s="41"/>
      <c r="B126" s="42"/>
      <c r="C126" s="222" t="s">
        <v>243</v>
      </c>
      <c r="D126" s="222" t="s">
        <v>153</v>
      </c>
      <c r="E126" s="223" t="s">
        <v>325</v>
      </c>
      <c r="F126" s="224" t="s">
        <v>326</v>
      </c>
      <c r="G126" s="225" t="s">
        <v>255</v>
      </c>
      <c r="H126" s="226">
        <v>54.405000000000001</v>
      </c>
      <c r="I126" s="227"/>
      <c r="J126" s="228">
        <f>ROUND(I126*H126,2)</f>
        <v>0</v>
      </c>
      <c r="K126" s="224" t="s">
        <v>157</v>
      </c>
      <c r="L126" s="47"/>
      <c r="M126" s="229" t="s">
        <v>35</v>
      </c>
      <c r="N126" s="230" t="s">
        <v>51</v>
      </c>
      <c r="O126" s="87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33" t="s">
        <v>158</v>
      </c>
      <c r="AT126" s="233" t="s">
        <v>153</v>
      </c>
      <c r="AU126" s="233" t="s">
        <v>90</v>
      </c>
      <c r="AY126" s="19" t="s">
        <v>151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9" t="s">
        <v>88</v>
      </c>
      <c r="BK126" s="234">
        <f>ROUND(I126*H126,2)</f>
        <v>0</v>
      </c>
      <c r="BL126" s="19" t="s">
        <v>158</v>
      </c>
      <c r="BM126" s="233" t="s">
        <v>1031</v>
      </c>
    </row>
    <row r="127" s="2" customFormat="1">
      <c r="A127" s="41"/>
      <c r="B127" s="42"/>
      <c r="C127" s="43"/>
      <c r="D127" s="235" t="s">
        <v>160</v>
      </c>
      <c r="E127" s="43"/>
      <c r="F127" s="236" t="s">
        <v>278</v>
      </c>
      <c r="G127" s="43"/>
      <c r="H127" s="43"/>
      <c r="I127" s="140"/>
      <c r="J127" s="43"/>
      <c r="K127" s="43"/>
      <c r="L127" s="47"/>
      <c r="M127" s="237"/>
      <c r="N127" s="238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160</v>
      </c>
      <c r="AU127" s="19" t="s">
        <v>90</v>
      </c>
    </row>
    <row r="128" s="15" customFormat="1">
      <c r="A128" s="15"/>
      <c r="B128" s="261"/>
      <c r="C128" s="262"/>
      <c r="D128" s="235" t="s">
        <v>162</v>
      </c>
      <c r="E128" s="263" t="s">
        <v>35</v>
      </c>
      <c r="F128" s="264" t="s">
        <v>854</v>
      </c>
      <c r="G128" s="262"/>
      <c r="H128" s="263" t="s">
        <v>35</v>
      </c>
      <c r="I128" s="265"/>
      <c r="J128" s="262"/>
      <c r="K128" s="262"/>
      <c r="L128" s="266"/>
      <c r="M128" s="267"/>
      <c r="N128" s="268"/>
      <c r="O128" s="268"/>
      <c r="P128" s="268"/>
      <c r="Q128" s="268"/>
      <c r="R128" s="268"/>
      <c r="S128" s="268"/>
      <c r="T128" s="26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0" t="s">
        <v>162</v>
      </c>
      <c r="AU128" s="270" t="s">
        <v>90</v>
      </c>
      <c r="AV128" s="15" t="s">
        <v>88</v>
      </c>
      <c r="AW128" s="15" t="s">
        <v>41</v>
      </c>
      <c r="AX128" s="15" t="s">
        <v>80</v>
      </c>
      <c r="AY128" s="270" t="s">
        <v>151</v>
      </c>
    </row>
    <row r="129" s="13" customFormat="1">
      <c r="A129" s="13"/>
      <c r="B129" s="239"/>
      <c r="C129" s="240"/>
      <c r="D129" s="235" t="s">
        <v>162</v>
      </c>
      <c r="E129" s="241" t="s">
        <v>35</v>
      </c>
      <c r="F129" s="242" t="s">
        <v>1032</v>
      </c>
      <c r="G129" s="240"/>
      <c r="H129" s="243">
        <v>54.405000000000001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162</v>
      </c>
      <c r="AU129" s="249" t="s">
        <v>90</v>
      </c>
      <c r="AV129" s="13" t="s">
        <v>90</v>
      </c>
      <c r="AW129" s="13" t="s">
        <v>41</v>
      </c>
      <c r="AX129" s="13" t="s">
        <v>88</v>
      </c>
      <c r="AY129" s="249" t="s">
        <v>151</v>
      </c>
    </row>
    <row r="130" s="2" customFormat="1" ht="24" customHeight="1">
      <c r="A130" s="41"/>
      <c r="B130" s="42"/>
      <c r="C130" s="222" t="s">
        <v>248</v>
      </c>
      <c r="D130" s="222" t="s">
        <v>153</v>
      </c>
      <c r="E130" s="223" t="s">
        <v>331</v>
      </c>
      <c r="F130" s="224" t="s">
        <v>332</v>
      </c>
      <c r="G130" s="225" t="s">
        <v>255</v>
      </c>
      <c r="H130" s="226">
        <v>27.202999999999999</v>
      </c>
      <c r="I130" s="227"/>
      <c r="J130" s="228">
        <f>ROUND(I130*H130,2)</f>
        <v>0</v>
      </c>
      <c r="K130" s="224" t="s">
        <v>157</v>
      </c>
      <c r="L130" s="47"/>
      <c r="M130" s="229" t="s">
        <v>35</v>
      </c>
      <c r="N130" s="230" t="s">
        <v>51</v>
      </c>
      <c r="O130" s="87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33" t="s">
        <v>158</v>
      </c>
      <c r="AT130" s="233" t="s">
        <v>153</v>
      </c>
      <c r="AU130" s="233" t="s">
        <v>90</v>
      </c>
      <c r="AY130" s="19" t="s">
        <v>151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88</v>
      </c>
      <c r="BK130" s="234">
        <f>ROUND(I130*H130,2)</f>
        <v>0</v>
      </c>
      <c r="BL130" s="19" t="s">
        <v>158</v>
      </c>
      <c r="BM130" s="233" t="s">
        <v>1033</v>
      </c>
    </row>
    <row r="131" s="2" customFormat="1">
      <c r="A131" s="41"/>
      <c r="B131" s="42"/>
      <c r="C131" s="43"/>
      <c r="D131" s="235" t="s">
        <v>160</v>
      </c>
      <c r="E131" s="43"/>
      <c r="F131" s="236" t="s">
        <v>278</v>
      </c>
      <c r="G131" s="43"/>
      <c r="H131" s="43"/>
      <c r="I131" s="140"/>
      <c r="J131" s="43"/>
      <c r="K131" s="43"/>
      <c r="L131" s="47"/>
      <c r="M131" s="237"/>
      <c r="N131" s="238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160</v>
      </c>
      <c r="AU131" s="19" t="s">
        <v>90</v>
      </c>
    </row>
    <row r="132" s="13" customFormat="1">
      <c r="A132" s="13"/>
      <c r="B132" s="239"/>
      <c r="C132" s="240"/>
      <c r="D132" s="235" t="s">
        <v>162</v>
      </c>
      <c r="E132" s="241" t="s">
        <v>35</v>
      </c>
      <c r="F132" s="242" t="s">
        <v>1034</v>
      </c>
      <c r="G132" s="240"/>
      <c r="H132" s="243">
        <v>27.202999999999999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162</v>
      </c>
      <c r="AU132" s="249" t="s">
        <v>90</v>
      </c>
      <c r="AV132" s="13" t="s">
        <v>90</v>
      </c>
      <c r="AW132" s="13" t="s">
        <v>41</v>
      </c>
      <c r="AX132" s="13" t="s">
        <v>88</v>
      </c>
      <c r="AY132" s="249" t="s">
        <v>151</v>
      </c>
    </row>
    <row r="133" s="2" customFormat="1" ht="24" customHeight="1">
      <c r="A133" s="41"/>
      <c r="B133" s="42"/>
      <c r="C133" s="222" t="s">
        <v>252</v>
      </c>
      <c r="D133" s="222" t="s">
        <v>153</v>
      </c>
      <c r="E133" s="223" t="s">
        <v>858</v>
      </c>
      <c r="F133" s="224" t="s">
        <v>859</v>
      </c>
      <c r="G133" s="225" t="s">
        <v>255</v>
      </c>
      <c r="H133" s="226">
        <v>18.199999999999999</v>
      </c>
      <c r="I133" s="227"/>
      <c r="J133" s="228">
        <f>ROUND(I133*H133,2)</f>
        <v>0</v>
      </c>
      <c r="K133" s="224" t="s">
        <v>157</v>
      </c>
      <c r="L133" s="47"/>
      <c r="M133" s="229" t="s">
        <v>35</v>
      </c>
      <c r="N133" s="230" t="s">
        <v>51</v>
      </c>
      <c r="O133" s="87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33" t="s">
        <v>158</v>
      </c>
      <c r="AT133" s="233" t="s">
        <v>153</v>
      </c>
      <c r="AU133" s="233" t="s">
        <v>90</v>
      </c>
      <c r="AY133" s="19" t="s">
        <v>151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9" t="s">
        <v>88</v>
      </c>
      <c r="BK133" s="234">
        <f>ROUND(I133*H133,2)</f>
        <v>0</v>
      </c>
      <c r="BL133" s="19" t="s">
        <v>158</v>
      </c>
      <c r="BM133" s="233" t="s">
        <v>1035</v>
      </c>
    </row>
    <row r="134" s="2" customFormat="1">
      <c r="A134" s="41"/>
      <c r="B134" s="42"/>
      <c r="C134" s="43"/>
      <c r="D134" s="235" t="s">
        <v>160</v>
      </c>
      <c r="E134" s="43"/>
      <c r="F134" s="236" t="s">
        <v>339</v>
      </c>
      <c r="G134" s="43"/>
      <c r="H134" s="43"/>
      <c r="I134" s="140"/>
      <c r="J134" s="43"/>
      <c r="K134" s="43"/>
      <c r="L134" s="47"/>
      <c r="M134" s="237"/>
      <c r="N134" s="238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160</v>
      </c>
      <c r="AU134" s="19" t="s">
        <v>90</v>
      </c>
    </row>
    <row r="135" s="13" customFormat="1">
      <c r="A135" s="13"/>
      <c r="B135" s="239"/>
      <c r="C135" s="240"/>
      <c r="D135" s="235" t="s">
        <v>162</v>
      </c>
      <c r="E135" s="241" t="s">
        <v>1007</v>
      </c>
      <c r="F135" s="242" t="s">
        <v>1036</v>
      </c>
      <c r="G135" s="240"/>
      <c r="H135" s="243">
        <v>18.199999999999999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162</v>
      </c>
      <c r="AU135" s="249" t="s">
        <v>90</v>
      </c>
      <c r="AV135" s="13" t="s">
        <v>90</v>
      </c>
      <c r="AW135" s="13" t="s">
        <v>41</v>
      </c>
      <c r="AX135" s="13" t="s">
        <v>88</v>
      </c>
      <c r="AY135" s="249" t="s">
        <v>151</v>
      </c>
    </row>
    <row r="136" s="2" customFormat="1" ht="24" customHeight="1">
      <c r="A136" s="41"/>
      <c r="B136" s="42"/>
      <c r="C136" s="222" t="s">
        <v>259</v>
      </c>
      <c r="D136" s="222" t="s">
        <v>153</v>
      </c>
      <c r="E136" s="223" t="s">
        <v>867</v>
      </c>
      <c r="F136" s="224" t="s">
        <v>868</v>
      </c>
      <c r="G136" s="225" t="s">
        <v>255</v>
      </c>
      <c r="H136" s="226">
        <v>9.0999999999999996</v>
      </c>
      <c r="I136" s="227"/>
      <c r="J136" s="228">
        <f>ROUND(I136*H136,2)</f>
        <v>0</v>
      </c>
      <c r="K136" s="224" t="s">
        <v>157</v>
      </c>
      <c r="L136" s="47"/>
      <c r="M136" s="229" t="s">
        <v>35</v>
      </c>
      <c r="N136" s="230" t="s">
        <v>51</v>
      </c>
      <c r="O136" s="8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33" t="s">
        <v>158</v>
      </c>
      <c r="AT136" s="233" t="s">
        <v>153</v>
      </c>
      <c r="AU136" s="233" t="s">
        <v>90</v>
      </c>
      <c r="AY136" s="19" t="s">
        <v>151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88</v>
      </c>
      <c r="BK136" s="234">
        <f>ROUND(I136*H136,2)</f>
        <v>0</v>
      </c>
      <c r="BL136" s="19" t="s">
        <v>158</v>
      </c>
      <c r="BM136" s="233" t="s">
        <v>1037</v>
      </c>
    </row>
    <row r="137" s="2" customFormat="1">
      <c r="A137" s="41"/>
      <c r="B137" s="42"/>
      <c r="C137" s="43"/>
      <c r="D137" s="235" t="s">
        <v>160</v>
      </c>
      <c r="E137" s="43"/>
      <c r="F137" s="236" t="s">
        <v>339</v>
      </c>
      <c r="G137" s="43"/>
      <c r="H137" s="43"/>
      <c r="I137" s="140"/>
      <c r="J137" s="43"/>
      <c r="K137" s="43"/>
      <c r="L137" s="47"/>
      <c r="M137" s="237"/>
      <c r="N137" s="238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160</v>
      </c>
      <c r="AU137" s="19" t="s">
        <v>90</v>
      </c>
    </row>
    <row r="138" s="13" customFormat="1">
      <c r="A138" s="13"/>
      <c r="B138" s="239"/>
      <c r="C138" s="240"/>
      <c r="D138" s="235" t="s">
        <v>162</v>
      </c>
      <c r="E138" s="241" t="s">
        <v>35</v>
      </c>
      <c r="F138" s="242" t="s">
        <v>1038</v>
      </c>
      <c r="G138" s="240"/>
      <c r="H138" s="243">
        <v>9.0999999999999996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162</v>
      </c>
      <c r="AU138" s="249" t="s">
        <v>90</v>
      </c>
      <c r="AV138" s="13" t="s">
        <v>90</v>
      </c>
      <c r="AW138" s="13" t="s">
        <v>41</v>
      </c>
      <c r="AX138" s="13" t="s">
        <v>88</v>
      </c>
      <c r="AY138" s="249" t="s">
        <v>151</v>
      </c>
    </row>
    <row r="139" s="2" customFormat="1" ht="24" customHeight="1">
      <c r="A139" s="41"/>
      <c r="B139" s="42"/>
      <c r="C139" s="222" t="s">
        <v>274</v>
      </c>
      <c r="D139" s="222" t="s">
        <v>153</v>
      </c>
      <c r="E139" s="223" t="s">
        <v>354</v>
      </c>
      <c r="F139" s="224" t="s">
        <v>355</v>
      </c>
      <c r="G139" s="225" t="s">
        <v>156</v>
      </c>
      <c r="H139" s="226">
        <v>232.5</v>
      </c>
      <c r="I139" s="227"/>
      <c r="J139" s="228">
        <f>ROUND(I139*H139,2)</f>
        <v>0</v>
      </c>
      <c r="K139" s="224" t="s">
        <v>356</v>
      </c>
      <c r="L139" s="47"/>
      <c r="M139" s="229" t="s">
        <v>35</v>
      </c>
      <c r="N139" s="230" t="s">
        <v>51</v>
      </c>
      <c r="O139" s="87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33" t="s">
        <v>158</v>
      </c>
      <c r="AT139" s="233" t="s">
        <v>153</v>
      </c>
      <c r="AU139" s="233" t="s">
        <v>90</v>
      </c>
      <c r="AY139" s="19" t="s">
        <v>151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9" t="s">
        <v>88</v>
      </c>
      <c r="BK139" s="234">
        <f>ROUND(I139*H139,2)</f>
        <v>0</v>
      </c>
      <c r="BL139" s="19" t="s">
        <v>158</v>
      </c>
      <c r="BM139" s="233" t="s">
        <v>1039</v>
      </c>
    </row>
    <row r="140" s="2" customFormat="1">
      <c r="A140" s="41"/>
      <c r="B140" s="42"/>
      <c r="C140" s="43"/>
      <c r="D140" s="235" t="s">
        <v>160</v>
      </c>
      <c r="E140" s="43"/>
      <c r="F140" s="236" t="s">
        <v>358</v>
      </c>
      <c r="G140" s="43"/>
      <c r="H140" s="43"/>
      <c r="I140" s="140"/>
      <c r="J140" s="43"/>
      <c r="K140" s="43"/>
      <c r="L140" s="47"/>
      <c r="M140" s="237"/>
      <c r="N140" s="238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160</v>
      </c>
      <c r="AU140" s="19" t="s">
        <v>90</v>
      </c>
    </row>
    <row r="141" s="13" customFormat="1">
      <c r="A141" s="13"/>
      <c r="B141" s="239"/>
      <c r="C141" s="240"/>
      <c r="D141" s="235" t="s">
        <v>162</v>
      </c>
      <c r="E141" s="241" t="s">
        <v>35</v>
      </c>
      <c r="F141" s="242" t="s">
        <v>1040</v>
      </c>
      <c r="G141" s="240"/>
      <c r="H141" s="243">
        <v>232.5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162</v>
      </c>
      <c r="AU141" s="249" t="s">
        <v>90</v>
      </c>
      <c r="AV141" s="13" t="s">
        <v>90</v>
      </c>
      <c r="AW141" s="13" t="s">
        <v>41</v>
      </c>
      <c r="AX141" s="13" t="s">
        <v>88</v>
      </c>
      <c r="AY141" s="249" t="s">
        <v>151</v>
      </c>
    </row>
    <row r="142" s="2" customFormat="1" ht="24" customHeight="1">
      <c r="A142" s="41"/>
      <c r="B142" s="42"/>
      <c r="C142" s="222" t="s">
        <v>320</v>
      </c>
      <c r="D142" s="222" t="s">
        <v>153</v>
      </c>
      <c r="E142" s="223" t="s">
        <v>370</v>
      </c>
      <c r="F142" s="224" t="s">
        <v>371</v>
      </c>
      <c r="G142" s="225" t="s">
        <v>156</v>
      </c>
      <c r="H142" s="226">
        <v>232.5</v>
      </c>
      <c r="I142" s="227"/>
      <c r="J142" s="228">
        <f>ROUND(I142*H142,2)</f>
        <v>0</v>
      </c>
      <c r="K142" s="224" t="s">
        <v>356</v>
      </c>
      <c r="L142" s="47"/>
      <c r="M142" s="229" t="s">
        <v>35</v>
      </c>
      <c r="N142" s="230" t="s">
        <v>51</v>
      </c>
      <c r="O142" s="87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33" t="s">
        <v>158</v>
      </c>
      <c r="AT142" s="233" t="s">
        <v>153</v>
      </c>
      <c r="AU142" s="233" t="s">
        <v>90</v>
      </c>
      <c r="AY142" s="19" t="s">
        <v>151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9" t="s">
        <v>88</v>
      </c>
      <c r="BK142" s="234">
        <f>ROUND(I142*H142,2)</f>
        <v>0</v>
      </c>
      <c r="BL142" s="19" t="s">
        <v>158</v>
      </c>
      <c r="BM142" s="233" t="s">
        <v>1041</v>
      </c>
    </row>
    <row r="143" s="2" customFormat="1">
      <c r="A143" s="41"/>
      <c r="B143" s="42"/>
      <c r="C143" s="43"/>
      <c r="D143" s="235" t="s">
        <v>160</v>
      </c>
      <c r="E143" s="43"/>
      <c r="F143" s="236" t="s">
        <v>358</v>
      </c>
      <c r="G143" s="43"/>
      <c r="H143" s="43"/>
      <c r="I143" s="140"/>
      <c r="J143" s="43"/>
      <c r="K143" s="43"/>
      <c r="L143" s="47"/>
      <c r="M143" s="237"/>
      <c r="N143" s="238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160</v>
      </c>
      <c r="AU143" s="19" t="s">
        <v>90</v>
      </c>
    </row>
    <row r="144" s="13" customFormat="1">
      <c r="A144" s="13"/>
      <c r="B144" s="239"/>
      <c r="C144" s="240"/>
      <c r="D144" s="235" t="s">
        <v>162</v>
      </c>
      <c r="E144" s="241" t="s">
        <v>35</v>
      </c>
      <c r="F144" s="242" t="s">
        <v>1040</v>
      </c>
      <c r="G144" s="240"/>
      <c r="H144" s="243">
        <v>232.5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162</v>
      </c>
      <c r="AU144" s="249" t="s">
        <v>90</v>
      </c>
      <c r="AV144" s="13" t="s">
        <v>90</v>
      </c>
      <c r="AW144" s="13" t="s">
        <v>41</v>
      </c>
      <c r="AX144" s="13" t="s">
        <v>88</v>
      </c>
      <c r="AY144" s="249" t="s">
        <v>151</v>
      </c>
    </row>
    <row r="145" s="2" customFormat="1" ht="24" customHeight="1">
      <c r="A145" s="41"/>
      <c r="B145" s="42"/>
      <c r="C145" s="222" t="s">
        <v>8</v>
      </c>
      <c r="D145" s="222" t="s">
        <v>153</v>
      </c>
      <c r="E145" s="223" t="s">
        <v>382</v>
      </c>
      <c r="F145" s="224" t="s">
        <v>383</v>
      </c>
      <c r="G145" s="225" t="s">
        <v>255</v>
      </c>
      <c r="H145" s="226">
        <v>45.338000000000001</v>
      </c>
      <c r="I145" s="227"/>
      <c r="J145" s="228">
        <f>ROUND(I145*H145,2)</f>
        <v>0</v>
      </c>
      <c r="K145" s="224" t="s">
        <v>157</v>
      </c>
      <c r="L145" s="47"/>
      <c r="M145" s="229" t="s">
        <v>35</v>
      </c>
      <c r="N145" s="230" t="s">
        <v>51</v>
      </c>
      <c r="O145" s="87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33" t="s">
        <v>158</v>
      </c>
      <c r="AT145" s="233" t="s">
        <v>153</v>
      </c>
      <c r="AU145" s="233" t="s">
        <v>90</v>
      </c>
      <c r="AY145" s="19" t="s">
        <v>151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9" t="s">
        <v>88</v>
      </c>
      <c r="BK145" s="234">
        <f>ROUND(I145*H145,2)</f>
        <v>0</v>
      </c>
      <c r="BL145" s="19" t="s">
        <v>158</v>
      </c>
      <c r="BM145" s="233" t="s">
        <v>1042</v>
      </c>
    </row>
    <row r="146" s="2" customFormat="1">
      <c r="A146" s="41"/>
      <c r="B146" s="42"/>
      <c r="C146" s="43"/>
      <c r="D146" s="235" t="s">
        <v>160</v>
      </c>
      <c r="E146" s="43"/>
      <c r="F146" s="236" t="s">
        <v>385</v>
      </c>
      <c r="G146" s="43"/>
      <c r="H146" s="43"/>
      <c r="I146" s="140"/>
      <c r="J146" s="43"/>
      <c r="K146" s="43"/>
      <c r="L146" s="47"/>
      <c r="M146" s="237"/>
      <c r="N146" s="238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160</v>
      </c>
      <c r="AU146" s="19" t="s">
        <v>90</v>
      </c>
    </row>
    <row r="147" s="13" customFormat="1">
      <c r="A147" s="13"/>
      <c r="B147" s="239"/>
      <c r="C147" s="240"/>
      <c r="D147" s="235" t="s">
        <v>162</v>
      </c>
      <c r="E147" s="241" t="s">
        <v>35</v>
      </c>
      <c r="F147" s="242" t="s">
        <v>1043</v>
      </c>
      <c r="G147" s="240"/>
      <c r="H147" s="243">
        <v>45.338000000000001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162</v>
      </c>
      <c r="AU147" s="249" t="s">
        <v>90</v>
      </c>
      <c r="AV147" s="13" t="s">
        <v>90</v>
      </c>
      <c r="AW147" s="13" t="s">
        <v>41</v>
      </c>
      <c r="AX147" s="13" t="s">
        <v>88</v>
      </c>
      <c r="AY147" s="249" t="s">
        <v>151</v>
      </c>
    </row>
    <row r="148" s="2" customFormat="1" ht="24" customHeight="1">
      <c r="A148" s="41"/>
      <c r="B148" s="42"/>
      <c r="C148" s="222" t="s">
        <v>330</v>
      </c>
      <c r="D148" s="222" t="s">
        <v>153</v>
      </c>
      <c r="E148" s="223" t="s">
        <v>401</v>
      </c>
      <c r="F148" s="224" t="s">
        <v>402</v>
      </c>
      <c r="G148" s="225" t="s">
        <v>255</v>
      </c>
      <c r="H148" s="226">
        <v>84.986999999999995</v>
      </c>
      <c r="I148" s="227"/>
      <c r="J148" s="228">
        <f>ROUND(I148*H148,2)</f>
        <v>0</v>
      </c>
      <c r="K148" s="224" t="s">
        <v>157</v>
      </c>
      <c r="L148" s="47"/>
      <c r="M148" s="229" t="s">
        <v>35</v>
      </c>
      <c r="N148" s="230" t="s">
        <v>51</v>
      </c>
      <c r="O148" s="87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33" t="s">
        <v>158</v>
      </c>
      <c r="AT148" s="233" t="s">
        <v>153</v>
      </c>
      <c r="AU148" s="233" t="s">
        <v>90</v>
      </c>
      <c r="AY148" s="19" t="s">
        <v>151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9" t="s">
        <v>88</v>
      </c>
      <c r="BK148" s="234">
        <f>ROUND(I148*H148,2)</f>
        <v>0</v>
      </c>
      <c r="BL148" s="19" t="s">
        <v>158</v>
      </c>
      <c r="BM148" s="233" t="s">
        <v>1044</v>
      </c>
    </row>
    <row r="149" s="2" customFormat="1">
      <c r="A149" s="41"/>
      <c r="B149" s="42"/>
      <c r="C149" s="43"/>
      <c r="D149" s="235" t="s">
        <v>160</v>
      </c>
      <c r="E149" s="43"/>
      <c r="F149" s="236" t="s">
        <v>404</v>
      </c>
      <c r="G149" s="43"/>
      <c r="H149" s="43"/>
      <c r="I149" s="140"/>
      <c r="J149" s="43"/>
      <c r="K149" s="43"/>
      <c r="L149" s="47"/>
      <c r="M149" s="237"/>
      <c r="N149" s="238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19" t="s">
        <v>160</v>
      </c>
      <c r="AU149" s="19" t="s">
        <v>90</v>
      </c>
    </row>
    <row r="150" s="13" customFormat="1">
      <c r="A150" s="13"/>
      <c r="B150" s="239"/>
      <c r="C150" s="240"/>
      <c r="D150" s="235" t="s">
        <v>162</v>
      </c>
      <c r="E150" s="241" t="s">
        <v>35</v>
      </c>
      <c r="F150" s="242" t="s">
        <v>405</v>
      </c>
      <c r="G150" s="240"/>
      <c r="H150" s="243">
        <v>84.986999999999995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162</v>
      </c>
      <c r="AU150" s="249" t="s">
        <v>90</v>
      </c>
      <c r="AV150" s="13" t="s">
        <v>90</v>
      </c>
      <c r="AW150" s="13" t="s">
        <v>41</v>
      </c>
      <c r="AX150" s="13" t="s">
        <v>88</v>
      </c>
      <c r="AY150" s="249" t="s">
        <v>151</v>
      </c>
    </row>
    <row r="151" s="2" customFormat="1" ht="24" customHeight="1">
      <c r="A151" s="41"/>
      <c r="B151" s="42"/>
      <c r="C151" s="222" t="s">
        <v>335</v>
      </c>
      <c r="D151" s="222" t="s">
        <v>153</v>
      </c>
      <c r="E151" s="223" t="s">
        <v>407</v>
      </c>
      <c r="F151" s="224" t="s">
        <v>408</v>
      </c>
      <c r="G151" s="225" t="s">
        <v>255</v>
      </c>
      <c r="H151" s="226">
        <v>66.382000000000005</v>
      </c>
      <c r="I151" s="227"/>
      <c r="J151" s="228">
        <f>ROUND(I151*H151,2)</f>
        <v>0</v>
      </c>
      <c r="K151" s="224" t="s">
        <v>157</v>
      </c>
      <c r="L151" s="47"/>
      <c r="M151" s="229" t="s">
        <v>35</v>
      </c>
      <c r="N151" s="230" t="s">
        <v>51</v>
      </c>
      <c r="O151" s="87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33" t="s">
        <v>158</v>
      </c>
      <c r="AT151" s="233" t="s">
        <v>153</v>
      </c>
      <c r="AU151" s="233" t="s">
        <v>90</v>
      </c>
      <c r="AY151" s="19" t="s">
        <v>151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9" t="s">
        <v>88</v>
      </c>
      <c r="BK151" s="234">
        <f>ROUND(I151*H151,2)</f>
        <v>0</v>
      </c>
      <c r="BL151" s="19" t="s">
        <v>158</v>
      </c>
      <c r="BM151" s="233" t="s">
        <v>1045</v>
      </c>
    </row>
    <row r="152" s="2" customFormat="1">
      <c r="A152" s="41"/>
      <c r="B152" s="42"/>
      <c r="C152" s="43"/>
      <c r="D152" s="235" t="s">
        <v>160</v>
      </c>
      <c r="E152" s="43"/>
      <c r="F152" s="236" t="s">
        <v>404</v>
      </c>
      <c r="G152" s="43"/>
      <c r="H152" s="43"/>
      <c r="I152" s="140"/>
      <c r="J152" s="43"/>
      <c r="K152" s="43"/>
      <c r="L152" s="47"/>
      <c r="M152" s="237"/>
      <c r="N152" s="238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19" t="s">
        <v>160</v>
      </c>
      <c r="AU152" s="19" t="s">
        <v>90</v>
      </c>
    </row>
    <row r="153" s="13" customFormat="1">
      <c r="A153" s="13"/>
      <c r="B153" s="239"/>
      <c r="C153" s="240"/>
      <c r="D153" s="235" t="s">
        <v>162</v>
      </c>
      <c r="E153" s="241" t="s">
        <v>35</v>
      </c>
      <c r="F153" s="242" t="s">
        <v>784</v>
      </c>
      <c r="G153" s="240"/>
      <c r="H153" s="243">
        <v>66.382000000000005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162</v>
      </c>
      <c r="AU153" s="249" t="s">
        <v>90</v>
      </c>
      <c r="AV153" s="13" t="s">
        <v>90</v>
      </c>
      <c r="AW153" s="13" t="s">
        <v>41</v>
      </c>
      <c r="AX153" s="13" t="s">
        <v>88</v>
      </c>
      <c r="AY153" s="249" t="s">
        <v>151</v>
      </c>
    </row>
    <row r="154" s="2" customFormat="1" ht="24" customHeight="1">
      <c r="A154" s="41"/>
      <c r="B154" s="42"/>
      <c r="C154" s="222" t="s">
        <v>348</v>
      </c>
      <c r="D154" s="222" t="s">
        <v>153</v>
      </c>
      <c r="E154" s="223" t="s">
        <v>413</v>
      </c>
      <c r="F154" s="224" t="s">
        <v>414</v>
      </c>
      <c r="G154" s="225" t="s">
        <v>255</v>
      </c>
      <c r="H154" s="226">
        <v>42.494</v>
      </c>
      <c r="I154" s="227"/>
      <c r="J154" s="228">
        <f>ROUND(I154*H154,2)</f>
        <v>0</v>
      </c>
      <c r="K154" s="224" t="s">
        <v>157</v>
      </c>
      <c r="L154" s="47"/>
      <c r="M154" s="229" t="s">
        <v>35</v>
      </c>
      <c r="N154" s="230" t="s">
        <v>51</v>
      </c>
      <c r="O154" s="87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33" t="s">
        <v>158</v>
      </c>
      <c r="AT154" s="233" t="s">
        <v>153</v>
      </c>
      <c r="AU154" s="233" t="s">
        <v>90</v>
      </c>
      <c r="AY154" s="19" t="s">
        <v>151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9" t="s">
        <v>88</v>
      </c>
      <c r="BK154" s="234">
        <f>ROUND(I154*H154,2)</f>
        <v>0</v>
      </c>
      <c r="BL154" s="19" t="s">
        <v>158</v>
      </c>
      <c r="BM154" s="233" t="s">
        <v>1046</v>
      </c>
    </row>
    <row r="155" s="2" customFormat="1">
      <c r="A155" s="41"/>
      <c r="B155" s="42"/>
      <c r="C155" s="43"/>
      <c r="D155" s="235" t="s">
        <v>160</v>
      </c>
      <c r="E155" s="43"/>
      <c r="F155" s="236" t="s">
        <v>416</v>
      </c>
      <c r="G155" s="43"/>
      <c r="H155" s="43"/>
      <c r="I155" s="140"/>
      <c r="J155" s="43"/>
      <c r="K155" s="43"/>
      <c r="L155" s="47"/>
      <c r="M155" s="237"/>
      <c r="N155" s="238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160</v>
      </c>
      <c r="AU155" s="19" t="s">
        <v>90</v>
      </c>
    </row>
    <row r="156" s="13" customFormat="1">
      <c r="A156" s="13"/>
      <c r="B156" s="239"/>
      <c r="C156" s="240"/>
      <c r="D156" s="235" t="s">
        <v>162</v>
      </c>
      <c r="E156" s="241" t="s">
        <v>35</v>
      </c>
      <c r="F156" s="242" t="s">
        <v>417</v>
      </c>
      <c r="G156" s="240"/>
      <c r="H156" s="243">
        <v>42.494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162</v>
      </c>
      <c r="AU156" s="249" t="s">
        <v>90</v>
      </c>
      <c r="AV156" s="13" t="s">
        <v>90</v>
      </c>
      <c r="AW156" s="13" t="s">
        <v>41</v>
      </c>
      <c r="AX156" s="13" t="s">
        <v>88</v>
      </c>
      <c r="AY156" s="249" t="s">
        <v>151</v>
      </c>
    </row>
    <row r="157" s="2" customFormat="1" ht="16.5" customHeight="1">
      <c r="A157" s="41"/>
      <c r="B157" s="42"/>
      <c r="C157" s="222" t="s">
        <v>353</v>
      </c>
      <c r="D157" s="222" t="s">
        <v>153</v>
      </c>
      <c r="E157" s="223" t="s">
        <v>419</v>
      </c>
      <c r="F157" s="224" t="s">
        <v>420</v>
      </c>
      <c r="G157" s="225" t="s">
        <v>255</v>
      </c>
      <c r="H157" s="226">
        <v>108.875</v>
      </c>
      <c r="I157" s="227"/>
      <c r="J157" s="228">
        <f>ROUND(I157*H157,2)</f>
        <v>0</v>
      </c>
      <c r="K157" s="224" t="s">
        <v>157</v>
      </c>
      <c r="L157" s="47"/>
      <c r="M157" s="229" t="s">
        <v>35</v>
      </c>
      <c r="N157" s="230" t="s">
        <v>51</v>
      </c>
      <c r="O157" s="87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33" t="s">
        <v>158</v>
      </c>
      <c r="AT157" s="233" t="s">
        <v>153</v>
      </c>
      <c r="AU157" s="233" t="s">
        <v>90</v>
      </c>
      <c r="AY157" s="19" t="s">
        <v>151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9" t="s">
        <v>88</v>
      </c>
      <c r="BK157" s="234">
        <f>ROUND(I157*H157,2)</f>
        <v>0</v>
      </c>
      <c r="BL157" s="19" t="s">
        <v>158</v>
      </c>
      <c r="BM157" s="233" t="s">
        <v>1047</v>
      </c>
    </row>
    <row r="158" s="2" customFormat="1">
      <c r="A158" s="41"/>
      <c r="B158" s="42"/>
      <c r="C158" s="43"/>
      <c r="D158" s="235" t="s">
        <v>160</v>
      </c>
      <c r="E158" s="43"/>
      <c r="F158" s="236" t="s">
        <v>422</v>
      </c>
      <c r="G158" s="43"/>
      <c r="H158" s="43"/>
      <c r="I158" s="140"/>
      <c r="J158" s="43"/>
      <c r="K158" s="43"/>
      <c r="L158" s="47"/>
      <c r="M158" s="237"/>
      <c r="N158" s="238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160</v>
      </c>
      <c r="AU158" s="19" t="s">
        <v>90</v>
      </c>
    </row>
    <row r="159" s="13" customFormat="1">
      <c r="A159" s="13"/>
      <c r="B159" s="239"/>
      <c r="C159" s="240"/>
      <c r="D159" s="235" t="s">
        <v>162</v>
      </c>
      <c r="E159" s="241" t="s">
        <v>35</v>
      </c>
      <c r="F159" s="242" t="s">
        <v>1048</v>
      </c>
      <c r="G159" s="240"/>
      <c r="H159" s="243">
        <v>108.875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162</v>
      </c>
      <c r="AU159" s="249" t="s">
        <v>90</v>
      </c>
      <c r="AV159" s="13" t="s">
        <v>90</v>
      </c>
      <c r="AW159" s="13" t="s">
        <v>41</v>
      </c>
      <c r="AX159" s="13" t="s">
        <v>88</v>
      </c>
      <c r="AY159" s="249" t="s">
        <v>151</v>
      </c>
    </row>
    <row r="160" s="2" customFormat="1" ht="24" customHeight="1">
      <c r="A160" s="41"/>
      <c r="B160" s="42"/>
      <c r="C160" s="222" t="s">
        <v>362</v>
      </c>
      <c r="D160" s="222" t="s">
        <v>153</v>
      </c>
      <c r="E160" s="223" t="s">
        <v>424</v>
      </c>
      <c r="F160" s="224" t="s">
        <v>425</v>
      </c>
      <c r="G160" s="225" t="s">
        <v>426</v>
      </c>
      <c r="H160" s="226">
        <v>119.488</v>
      </c>
      <c r="I160" s="227"/>
      <c r="J160" s="228">
        <f>ROUND(I160*H160,2)</f>
        <v>0</v>
      </c>
      <c r="K160" s="224" t="s">
        <v>157</v>
      </c>
      <c r="L160" s="47"/>
      <c r="M160" s="229" t="s">
        <v>35</v>
      </c>
      <c r="N160" s="230" t="s">
        <v>51</v>
      </c>
      <c r="O160" s="8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33" t="s">
        <v>158</v>
      </c>
      <c r="AT160" s="233" t="s">
        <v>153</v>
      </c>
      <c r="AU160" s="233" t="s">
        <v>90</v>
      </c>
      <c r="AY160" s="19" t="s">
        <v>151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9" t="s">
        <v>88</v>
      </c>
      <c r="BK160" s="234">
        <f>ROUND(I160*H160,2)</f>
        <v>0</v>
      </c>
      <c r="BL160" s="19" t="s">
        <v>158</v>
      </c>
      <c r="BM160" s="233" t="s">
        <v>1049</v>
      </c>
    </row>
    <row r="161" s="2" customFormat="1">
      <c r="A161" s="41"/>
      <c r="B161" s="42"/>
      <c r="C161" s="43"/>
      <c r="D161" s="235" t="s">
        <v>160</v>
      </c>
      <c r="E161" s="43"/>
      <c r="F161" s="236" t="s">
        <v>428</v>
      </c>
      <c r="G161" s="43"/>
      <c r="H161" s="43"/>
      <c r="I161" s="140"/>
      <c r="J161" s="43"/>
      <c r="K161" s="43"/>
      <c r="L161" s="47"/>
      <c r="M161" s="237"/>
      <c r="N161" s="238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160</v>
      </c>
      <c r="AU161" s="19" t="s">
        <v>90</v>
      </c>
    </row>
    <row r="162" s="13" customFormat="1">
      <c r="A162" s="13"/>
      <c r="B162" s="239"/>
      <c r="C162" s="240"/>
      <c r="D162" s="235" t="s">
        <v>162</v>
      </c>
      <c r="E162" s="241" t="s">
        <v>35</v>
      </c>
      <c r="F162" s="242" t="s">
        <v>1050</v>
      </c>
      <c r="G162" s="240"/>
      <c r="H162" s="243">
        <v>66.382000000000005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162</v>
      </c>
      <c r="AU162" s="249" t="s">
        <v>90</v>
      </c>
      <c r="AV162" s="13" t="s">
        <v>90</v>
      </c>
      <c r="AW162" s="13" t="s">
        <v>41</v>
      </c>
      <c r="AX162" s="13" t="s">
        <v>80</v>
      </c>
      <c r="AY162" s="249" t="s">
        <v>151</v>
      </c>
    </row>
    <row r="163" s="14" customFormat="1">
      <c r="A163" s="14"/>
      <c r="B163" s="250"/>
      <c r="C163" s="251"/>
      <c r="D163" s="235" t="s">
        <v>162</v>
      </c>
      <c r="E163" s="252" t="s">
        <v>784</v>
      </c>
      <c r="F163" s="253" t="s">
        <v>177</v>
      </c>
      <c r="G163" s="251"/>
      <c r="H163" s="254">
        <v>66.382000000000005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162</v>
      </c>
      <c r="AU163" s="260" t="s">
        <v>90</v>
      </c>
      <c r="AV163" s="14" t="s">
        <v>158</v>
      </c>
      <c r="AW163" s="14" t="s">
        <v>41</v>
      </c>
      <c r="AX163" s="14" t="s">
        <v>88</v>
      </c>
      <c r="AY163" s="260" t="s">
        <v>151</v>
      </c>
    </row>
    <row r="164" s="13" customFormat="1">
      <c r="A164" s="13"/>
      <c r="B164" s="239"/>
      <c r="C164" s="240"/>
      <c r="D164" s="235" t="s">
        <v>162</v>
      </c>
      <c r="E164" s="240"/>
      <c r="F164" s="242" t="s">
        <v>1051</v>
      </c>
      <c r="G164" s="240"/>
      <c r="H164" s="243">
        <v>119.488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162</v>
      </c>
      <c r="AU164" s="249" t="s">
        <v>90</v>
      </c>
      <c r="AV164" s="13" t="s">
        <v>90</v>
      </c>
      <c r="AW164" s="13" t="s">
        <v>4</v>
      </c>
      <c r="AX164" s="13" t="s">
        <v>88</v>
      </c>
      <c r="AY164" s="249" t="s">
        <v>151</v>
      </c>
    </row>
    <row r="165" s="2" customFormat="1" ht="24" customHeight="1">
      <c r="A165" s="41"/>
      <c r="B165" s="42"/>
      <c r="C165" s="222" t="s">
        <v>7</v>
      </c>
      <c r="D165" s="222" t="s">
        <v>153</v>
      </c>
      <c r="E165" s="223" t="s">
        <v>431</v>
      </c>
      <c r="F165" s="224" t="s">
        <v>432</v>
      </c>
      <c r="G165" s="225" t="s">
        <v>255</v>
      </c>
      <c r="H165" s="226">
        <v>84.706000000000003</v>
      </c>
      <c r="I165" s="227"/>
      <c r="J165" s="228">
        <f>ROUND(I165*H165,2)</f>
        <v>0</v>
      </c>
      <c r="K165" s="224" t="s">
        <v>157</v>
      </c>
      <c r="L165" s="47"/>
      <c r="M165" s="229" t="s">
        <v>35</v>
      </c>
      <c r="N165" s="230" t="s">
        <v>51</v>
      </c>
      <c r="O165" s="87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33" t="s">
        <v>158</v>
      </c>
      <c r="AT165" s="233" t="s">
        <v>153</v>
      </c>
      <c r="AU165" s="233" t="s">
        <v>90</v>
      </c>
      <c r="AY165" s="19" t="s">
        <v>151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9" t="s">
        <v>88</v>
      </c>
      <c r="BK165" s="234">
        <f>ROUND(I165*H165,2)</f>
        <v>0</v>
      </c>
      <c r="BL165" s="19" t="s">
        <v>158</v>
      </c>
      <c r="BM165" s="233" t="s">
        <v>1052</v>
      </c>
    </row>
    <row r="166" s="2" customFormat="1">
      <c r="A166" s="41"/>
      <c r="B166" s="42"/>
      <c r="C166" s="43"/>
      <c r="D166" s="235" t="s">
        <v>160</v>
      </c>
      <c r="E166" s="43"/>
      <c r="F166" s="236" t="s">
        <v>434</v>
      </c>
      <c r="G166" s="43"/>
      <c r="H166" s="43"/>
      <c r="I166" s="140"/>
      <c r="J166" s="43"/>
      <c r="K166" s="43"/>
      <c r="L166" s="47"/>
      <c r="M166" s="237"/>
      <c r="N166" s="238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160</v>
      </c>
      <c r="AU166" s="19" t="s">
        <v>90</v>
      </c>
    </row>
    <row r="167" s="2" customFormat="1" ht="16.5" customHeight="1">
      <c r="A167" s="41"/>
      <c r="B167" s="42"/>
      <c r="C167" s="282" t="s">
        <v>373</v>
      </c>
      <c r="D167" s="282" t="s">
        <v>449</v>
      </c>
      <c r="E167" s="283" t="s">
        <v>450</v>
      </c>
      <c r="F167" s="284" t="s">
        <v>451</v>
      </c>
      <c r="G167" s="285" t="s">
        <v>426</v>
      </c>
      <c r="H167" s="286">
        <v>84.988</v>
      </c>
      <c r="I167" s="287"/>
      <c r="J167" s="288">
        <f>ROUND(I167*H167,2)</f>
        <v>0</v>
      </c>
      <c r="K167" s="284" t="s">
        <v>157</v>
      </c>
      <c r="L167" s="289"/>
      <c r="M167" s="290" t="s">
        <v>35</v>
      </c>
      <c r="N167" s="291" t="s">
        <v>51</v>
      </c>
      <c r="O167" s="87"/>
      <c r="P167" s="231">
        <f>O167*H167</f>
        <v>0</v>
      </c>
      <c r="Q167" s="231">
        <v>1</v>
      </c>
      <c r="R167" s="231">
        <f>Q167*H167</f>
        <v>84.988</v>
      </c>
      <c r="S167" s="231">
        <v>0</v>
      </c>
      <c r="T167" s="232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33" t="s">
        <v>107</v>
      </c>
      <c r="AT167" s="233" t="s">
        <v>449</v>
      </c>
      <c r="AU167" s="233" t="s">
        <v>90</v>
      </c>
      <c r="AY167" s="19" t="s">
        <v>151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9" t="s">
        <v>88</v>
      </c>
      <c r="BK167" s="234">
        <f>ROUND(I167*H167,2)</f>
        <v>0</v>
      </c>
      <c r="BL167" s="19" t="s">
        <v>158</v>
      </c>
      <c r="BM167" s="233" t="s">
        <v>1053</v>
      </c>
    </row>
    <row r="168" s="13" customFormat="1">
      <c r="A168" s="13"/>
      <c r="B168" s="239"/>
      <c r="C168" s="240"/>
      <c r="D168" s="235" t="s">
        <v>162</v>
      </c>
      <c r="E168" s="241" t="s">
        <v>35</v>
      </c>
      <c r="F168" s="242" t="s">
        <v>417</v>
      </c>
      <c r="G168" s="240"/>
      <c r="H168" s="243">
        <v>42.494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162</v>
      </c>
      <c r="AU168" s="249" t="s">
        <v>90</v>
      </c>
      <c r="AV168" s="13" t="s">
        <v>90</v>
      </c>
      <c r="AW168" s="13" t="s">
        <v>41</v>
      </c>
      <c r="AX168" s="13" t="s">
        <v>88</v>
      </c>
      <c r="AY168" s="249" t="s">
        <v>151</v>
      </c>
    </row>
    <row r="169" s="13" customFormat="1">
      <c r="A169" s="13"/>
      <c r="B169" s="239"/>
      <c r="C169" s="240"/>
      <c r="D169" s="235" t="s">
        <v>162</v>
      </c>
      <c r="E169" s="240"/>
      <c r="F169" s="242" t="s">
        <v>1054</v>
      </c>
      <c r="G169" s="240"/>
      <c r="H169" s="243">
        <v>84.988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162</v>
      </c>
      <c r="AU169" s="249" t="s">
        <v>90</v>
      </c>
      <c r="AV169" s="13" t="s">
        <v>90</v>
      </c>
      <c r="AW169" s="13" t="s">
        <v>4</v>
      </c>
      <c r="AX169" s="13" t="s">
        <v>88</v>
      </c>
      <c r="AY169" s="249" t="s">
        <v>151</v>
      </c>
    </row>
    <row r="170" s="2" customFormat="1" ht="24" customHeight="1">
      <c r="A170" s="41"/>
      <c r="B170" s="42"/>
      <c r="C170" s="222" t="s">
        <v>381</v>
      </c>
      <c r="D170" s="222" t="s">
        <v>153</v>
      </c>
      <c r="E170" s="223" t="s">
        <v>455</v>
      </c>
      <c r="F170" s="224" t="s">
        <v>456</v>
      </c>
      <c r="G170" s="225" t="s">
        <v>255</v>
      </c>
      <c r="H170" s="226">
        <v>21.614999999999998</v>
      </c>
      <c r="I170" s="227"/>
      <c r="J170" s="228">
        <f>ROUND(I170*H170,2)</f>
        <v>0</v>
      </c>
      <c r="K170" s="224" t="s">
        <v>157</v>
      </c>
      <c r="L170" s="47"/>
      <c r="M170" s="229" t="s">
        <v>35</v>
      </c>
      <c r="N170" s="230" t="s">
        <v>51</v>
      </c>
      <c r="O170" s="87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33" t="s">
        <v>158</v>
      </c>
      <c r="AT170" s="233" t="s">
        <v>153</v>
      </c>
      <c r="AU170" s="233" t="s">
        <v>90</v>
      </c>
      <c r="AY170" s="19" t="s">
        <v>151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9" t="s">
        <v>88</v>
      </c>
      <c r="BK170" s="234">
        <f>ROUND(I170*H170,2)</f>
        <v>0</v>
      </c>
      <c r="BL170" s="19" t="s">
        <v>158</v>
      </c>
      <c r="BM170" s="233" t="s">
        <v>1055</v>
      </c>
    </row>
    <row r="171" s="2" customFormat="1">
      <c r="A171" s="41"/>
      <c r="B171" s="42"/>
      <c r="C171" s="43"/>
      <c r="D171" s="235" t="s">
        <v>160</v>
      </c>
      <c r="E171" s="43"/>
      <c r="F171" s="236" t="s">
        <v>458</v>
      </c>
      <c r="G171" s="43"/>
      <c r="H171" s="43"/>
      <c r="I171" s="140"/>
      <c r="J171" s="43"/>
      <c r="K171" s="43"/>
      <c r="L171" s="47"/>
      <c r="M171" s="237"/>
      <c r="N171" s="238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19" t="s">
        <v>160</v>
      </c>
      <c r="AU171" s="19" t="s">
        <v>90</v>
      </c>
    </row>
    <row r="172" s="13" customFormat="1">
      <c r="A172" s="13"/>
      <c r="B172" s="239"/>
      <c r="C172" s="240"/>
      <c r="D172" s="235" t="s">
        <v>162</v>
      </c>
      <c r="E172" s="241" t="s">
        <v>35</v>
      </c>
      <c r="F172" s="242" t="s">
        <v>1056</v>
      </c>
      <c r="G172" s="240"/>
      <c r="H172" s="243">
        <v>23.018000000000001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162</v>
      </c>
      <c r="AU172" s="249" t="s">
        <v>90</v>
      </c>
      <c r="AV172" s="13" t="s">
        <v>90</v>
      </c>
      <c r="AW172" s="13" t="s">
        <v>41</v>
      </c>
      <c r="AX172" s="13" t="s">
        <v>80</v>
      </c>
      <c r="AY172" s="249" t="s">
        <v>151</v>
      </c>
    </row>
    <row r="173" s="13" customFormat="1">
      <c r="A173" s="13"/>
      <c r="B173" s="239"/>
      <c r="C173" s="240"/>
      <c r="D173" s="235" t="s">
        <v>162</v>
      </c>
      <c r="E173" s="241" t="s">
        <v>786</v>
      </c>
      <c r="F173" s="242" t="s">
        <v>1057</v>
      </c>
      <c r="G173" s="240"/>
      <c r="H173" s="243">
        <v>-1.403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162</v>
      </c>
      <c r="AU173" s="249" t="s">
        <v>90</v>
      </c>
      <c r="AV173" s="13" t="s">
        <v>90</v>
      </c>
      <c r="AW173" s="13" t="s">
        <v>41</v>
      </c>
      <c r="AX173" s="13" t="s">
        <v>80</v>
      </c>
      <c r="AY173" s="249" t="s">
        <v>151</v>
      </c>
    </row>
    <row r="174" s="14" customFormat="1">
      <c r="A174" s="14"/>
      <c r="B174" s="250"/>
      <c r="C174" s="251"/>
      <c r="D174" s="235" t="s">
        <v>162</v>
      </c>
      <c r="E174" s="252" t="s">
        <v>112</v>
      </c>
      <c r="F174" s="253" t="s">
        <v>177</v>
      </c>
      <c r="G174" s="251"/>
      <c r="H174" s="254">
        <v>21.614999999999998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162</v>
      </c>
      <c r="AU174" s="260" t="s">
        <v>90</v>
      </c>
      <c r="AV174" s="14" t="s">
        <v>158</v>
      </c>
      <c r="AW174" s="14" t="s">
        <v>41</v>
      </c>
      <c r="AX174" s="14" t="s">
        <v>88</v>
      </c>
      <c r="AY174" s="260" t="s">
        <v>151</v>
      </c>
    </row>
    <row r="175" s="2" customFormat="1" ht="16.5" customHeight="1">
      <c r="A175" s="41"/>
      <c r="B175" s="42"/>
      <c r="C175" s="282" t="s">
        <v>391</v>
      </c>
      <c r="D175" s="282" t="s">
        <v>449</v>
      </c>
      <c r="E175" s="283" t="s">
        <v>481</v>
      </c>
      <c r="F175" s="284" t="s">
        <v>482</v>
      </c>
      <c r="G175" s="285" t="s">
        <v>426</v>
      </c>
      <c r="H175" s="286">
        <v>43.229999999999997</v>
      </c>
      <c r="I175" s="287"/>
      <c r="J175" s="288">
        <f>ROUND(I175*H175,2)</f>
        <v>0</v>
      </c>
      <c r="K175" s="284" t="s">
        <v>157</v>
      </c>
      <c r="L175" s="289"/>
      <c r="M175" s="290" t="s">
        <v>35</v>
      </c>
      <c r="N175" s="291" t="s">
        <v>51</v>
      </c>
      <c r="O175" s="87"/>
      <c r="P175" s="231">
        <f>O175*H175</f>
        <v>0</v>
      </c>
      <c r="Q175" s="231">
        <v>1</v>
      </c>
      <c r="R175" s="231">
        <f>Q175*H175</f>
        <v>43.229999999999997</v>
      </c>
      <c r="S175" s="231">
        <v>0</v>
      </c>
      <c r="T175" s="232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33" t="s">
        <v>107</v>
      </c>
      <c r="AT175" s="233" t="s">
        <v>449</v>
      </c>
      <c r="AU175" s="233" t="s">
        <v>90</v>
      </c>
      <c r="AY175" s="19" t="s">
        <v>151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88</v>
      </c>
      <c r="BK175" s="234">
        <f>ROUND(I175*H175,2)</f>
        <v>0</v>
      </c>
      <c r="BL175" s="19" t="s">
        <v>158</v>
      </c>
      <c r="BM175" s="233" t="s">
        <v>1058</v>
      </c>
    </row>
    <row r="176" s="13" customFormat="1">
      <c r="A176" s="13"/>
      <c r="B176" s="239"/>
      <c r="C176" s="240"/>
      <c r="D176" s="235" t="s">
        <v>162</v>
      </c>
      <c r="E176" s="240"/>
      <c r="F176" s="242" t="s">
        <v>1059</v>
      </c>
      <c r="G176" s="240"/>
      <c r="H176" s="243">
        <v>43.229999999999997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162</v>
      </c>
      <c r="AU176" s="249" t="s">
        <v>90</v>
      </c>
      <c r="AV176" s="13" t="s">
        <v>90</v>
      </c>
      <c r="AW176" s="13" t="s">
        <v>4</v>
      </c>
      <c r="AX176" s="13" t="s">
        <v>88</v>
      </c>
      <c r="AY176" s="249" t="s">
        <v>151</v>
      </c>
    </row>
    <row r="177" s="2" customFormat="1" ht="16.5" customHeight="1">
      <c r="A177" s="41"/>
      <c r="B177" s="42"/>
      <c r="C177" s="222" t="s">
        <v>400</v>
      </c>
      <c r="D177" s="222" t="s">
        <v>153</v>
      </c>
      <c r="E177" s="223" t="s">
        <v>499</v>
      </c>
      <c r="F177" s="224" t="s">
        <v>500</v>
      </c>
      <c r="G177" s="225" t="s">
        <v>156</v>
      </c>
      <c r="H177" s="226">
        <v>46.5</v>
      </c>
      <c r="I177" s="227"/>
      <c r="J177" s="228">
        <f>ROUND(I177*H177,2)</f>
        <v>0</v>
      </c>
      <c r="K177" s="224" t="s">
        <v>157</v>
      </c>
      <c r="L177" s="47"/>
      <c r="M177" s="229" t="s">
        <v>35</v>
      </c>
      <c r="N177" s="230" t="s">
        <v>51</v>
      </c>
      <c r="O177" s="87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33" t="s">
        <v>158</v>
      </c>
      <c r="AT177" s="233" t="s">
        <v>153</v>
      </c>
      <c r="AU177" s="233" t="s">
        <v>90</v>
      </c>
      <c r="AY177" s="19" t="s">
        <v>151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88</v>
      </c>
      <c r="BK177" s="234">
        <f>ROUND(I177*H177,2)</f>
        <v>0</v>
      </c>
      <c r="BL177" s="19" t="s">
        <v>158</v>
      </c>
      <c r="BM177" s="233" t="s">
        <v>1060</v>
      </c>
    </row>
    <row r="178" s="2" customFormat="1">
      <c r="A178" s="41"/>
      <c r="B178" s="42"/>
      <c r="C178" s="43"/>
      <c r="D178" s="235" t="s">
        <v>160</v>
      </c>
      <c r="E178" s="43"/>
      <c r="F178" s="236" t="s">
        <v>502</v>
      </c>
      <c r="G178" s="43"/>
      <c r="H178" s="43"/>
      <c r="I178" s="140"/>
      <c r="J178" s="43"/>
      <c r="K178" s="43"/>
      <c r="L178" s="47"/>
      <c r="M178" s="237"/>
      <c r="N178" s="238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19" t="s">
        <v>160</v>
      </c>
      <c r="AU178" s="19" t="s">
        <v>90</v>
      </c>
    </row>
    <row r="179" s="13" customFormat="1">
      <c r="A179" s="13"/>
      <c r="B179" s="239"/>
      <c r="C179" s="240"/>
      <c r="D179" s="235" t="s">
        <v>162</v>
      </c>
      <c r="E179" s="241" t="s">
        <v>35</v>
      </c>
      <c r="F179" s="242" t="s">
        <v>503</v>
      </c>
      <c r="G179" s="240"/>
      <c r="H179" s="243">
        <v>46.5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162</v>
      </c>
      <c r="AU179" s="249" t="s">
        <v>90</v>
      </c>
      <c r="AV179" s="13" t="s">
        <v>90</v>
      </c>
      <c r="AW179" s="13" t="s">
        <v>41</v>
      </c>
      <c r="AX179" s="13" t="s">
        <v>88</v>
      </c>
      <c r="AY179" s="249" t="s">
        <v>151</v>
      </c>
    </row>
    <row r="180" s="12" customFormat="1" ht="22.8" customHeight="1">
      <c r="A180" s="12"/>
      <c r="B180" s="206"/>
      <c r="C180" s="207"/>
      <c r="D180" s="208" t="s">
        <v>79</v>
      </c>
      <c r="E180" s="220" t="s">
        <v>195</v>
      </c>
      <c r="F180" s="220" t="s">
        <v>504</v>
      </c>
      <c r="G180" s="207"/>
      <c r="H180" s="207"/>
      <c r="I180" s="210"/>
      <c r="J180" s="221">
        <f>BK180</f>
        <v>0</v>
      </c>
      <c r="K180" s="207"/>
      <c r="L180" s="212"/>
      <c r="M180" s="213"/>
      <c r="N180" s="214"/>
      <c r="O180" s="214"/>
      <c r="P180" s="215">
        <f>SUM(P181:P191)</f>
        <v>0</v>
      </c>
      <c r="Q180" s="214"/>
      <c r="R180" s="215">
        <f>SUM(R181:R191)</f>
        <v>0</v>
      </c>
      <c r="S180" s="214"/>
      <c r="T180" s="216">
        <f>SUM(T181:T191)</f>
        <v>4.8795999999999999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7" t="s">
        <v>88</v>
      </c>
      <c r="AT180" s="218" t="s">
        <v>79</v>
      </c>
      <c r="AU180" s="218" t="s">
        <v>88</v>
      </c>
      <c r="AY180" s="217" t="s">
        <v>151</v>
      </c>
      <c r="BK180" s="219">
        <f>SUM(BK181:BK191)</f>
        <v>0</v>
      </c>
    </row>
    <row r="181" s="2" customFormat="1" ht="24" customHeight="1">
      <c r="A181" s="41"/>
      <c r="B181" s="42"/>
      <c r="C181" s="222" t="s">
        <v>406</v>
      </c>
      <c r="D181" s="222" t="s">
        <v>153</v>
      </c>
      <c r="E181" s="223" t="s">
        <v>506</v>
      </c>
      <c r="F181" s="224" t="s">
        <v>507</v>
      </c>
      <c r="G181" s="225" t="s">
        <v>255</v>
      </c>
      <c r="H181" s="226">
        <v>2.218</v>
      </c>
      <c r="I181" s="227"/>
      <c r="J181" s="228">
        <f>ROUND(I181*H181,2)</f>
        <v>0</v>
      </c>
      <c r="K181" s="224" t="s">
        <v>157</v>
      </c>
      <c r="L181" s="47"/>
      <c r="M181" s="229" t="s">
        <v>35</v>
      </c>
      <c r="N181" s="230" t="s">
        <v>51</v>
      </c>
      <c r="O181" s="87"/>
      <c r="P181" s="231">
        <f>O181*H181</f>
        <v>0</v>
      </c>
      <c r="Q181" s="231">
        <v>0</v>
      </c>
      <c r="R181" s="231">
        <f>Q181*H181</f>
        <v>0</v>
      </c>
      <c r="S181" s="231">
        <v>2.2000000000000002</v>
      </c>
      <c r="T181" s="232">
        <f>S181*H181</f>
        <v>4.8795999999999999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33" t="s">
        <v>158</v>
      </c>
      <c r="AT181" s="233" t="s">
        <v>153</v>
      </c>
      <c r="AU181" s="233" t="s">
        <v>90</v>
      </c>
      <c r="AY181" s="19" t="s">
        <v>151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88</v>
      </c>
      <c r="BK181" s="234">
        <f>ROUND(I181*H181,2)</f>
        <v>0</v>
      </c>
      <c r="BL181" s="19" t="s">
        <v>158</v>
      </c>
      <c r="BM181" s="233" t="s">
        <v>1061</v>
      </c>
    </row>
    <row r="182" s="15" customFormat="1">
      <c r="A182" s="15"/>
      <c r="B182" s="261"/>
      <c r="C182" s="262"/>
      <c r="D182" s="235" t="s">
        <v>162</v>
      </c>
      <c r="E182" s="263" t="s">
        <v>35</v>
      </c>
      <c r="F182" s="264" t="s">
        <v>1062</v>
      </c>
      <c r="G182" s="262"/>
      <c r="H182" s="263" t="s">
        <v>35</v>
      </c>
      <c r="I182" s="265"/>
      <c r="J182" s="262"/>
      <c r="K182" s="262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162</v>
      </c>
      <c r="AU182" s="270" t="s">
        <v>90</v>
      </c>
      <c r="AV182" s="15" t="s">
        <v>88</v>
      </c>
      <c r="AW182" s="15" t="s">
        <v>41</v>
      </c>
      <c r="AX182" s="15" t="s">
        <v>80</v>
      </c>
      <c r="AY182" s="270" t="s">
        <v>151</v>
      </c>
    </row>
    <row r="183" s="13" customFormat="1">
      <c r="A183" s="13"/>
      <c r="B183" s="239"/>
      <c r="C183" s="240"/>
      <c r="D183" s="235" t="s">
        <v>162</v>
      </c>
      <c r="E183" s="241" t="s">
        <v>35</v>
      </c>
      <c r="F183" s="242" t="s">
        <v>1063</v>
      </c>
      <c r="G183" s="240"/>
      <c r="H183" s="243">
        <v>3.3260000000000001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162</v>
      </c>
      <c r="AU183" s="249" t="s">
        <v>90</v>
      </c>
      <c r="AV183" s="13" t="s">
        <v>90</v>
      </c>
      <c r="AW183" s="13" t="s">
        <v>41</v>
      </c>
      <c r="AX183" s="13" t="s">
        <v>80</v>
      </c>
      <c r="AY183" s="249" t="s">
        <v>151</v>
      </c>
    </row>
    <row r="184" s="13" customFormat="1">
      <c r="A184" s="13"/>
      <c r="B184" s="239"/>
      <c r="C184" s="240"/>
      <c r="D184" s="235" t="s">
        <v>162</v>
      </c>
      <c r="E184" s="241" t="s">
        <v>35</v>
      </c>
      <c r="F184" s="242" t="s">
        <v>1064</v>
      </c>
      <c r="G184" s="240"/>
      <c r="H184" s="243">
        <v>-2.2269999999999999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162</v>
      </c>
      <c r="AU184" s="249" t="s">
        <v>90</v>
      </c>
      <c r="AV184" s="13" t="s">
        <v>90</v>
      </c>
      <c r="AW184" s="13" t="s">
        <v>41</v>
      </c>
      <c r="AX184" s="13" t="s">
        <v>80</v>
      </c>
      <c r="AY184" s="249" t="s">
        <v>151</v>
      </c>
    </row>
    <row r="185" s="15" customFormat="1">
      <c r="A185" s="15"/>
      <c r="B185" s="261"/>
      <c r="C185" s="262"/>
      <c r="D185" s="235" t="s">
        <v>162</v>
      </c>
      <c r="E185" s="263" t="s">
        <v>35</v>
      </c>
      <c r="F185" s="264" t="s">
        <v>1065</v>
      </c>
      <c r="G185" s="262"/>
      <c r="H185" s="263" t="s">
        <v>35</v>
      </c>
      <c r="I185" s="265"/>
      <c r="J185" s="262"/>
      <c r="K185" s="262"/>
      <c r="L185" s="266"/>
      <c r="M185" s="267"/>
      <c r="N185" s="268"/>
      <c r="O185" s="268"/>
      <c r="P185" s="268"/>
      <c r="Q185" s="268"/>
      <c r="R185" s="268"/>
      <c r="S185" s="268"/>
      <c r="T185" s="26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0" t="s">
        <v>162</v>
      </c>
      <c r="AU185" s="270" t="s">
        <v>90</v>
      </c>
      <c r="AV185" s="15" t="s">
        <v>88</v>
      </c>
      <c r="AW185" s="15" t="s">
        <v>41</v>
      </c>
      <c r="AX185" s="15" t="s">
        <v>80</v>
      </c>
      <c r="AY185" s="270" t="s">
        <v>151</v>
      </c>
    </row>
    <row r="186" s="13" customFormat="1">
      <c r="A186" s="13"/>
      <c r="B186" s="239"/>
      <c r="C186" s="240"/>
      <c r="D186" s="235" t="s">
        <v>162</v>
      </c>
      <c r="E186" s="241" t="s">
        <v>35</v>
      </c>
      <c r="F186" s="242" t="s">
        <v>1066</v>
      </c>
      <c r="G186" s="240"/>
      <c r="H186" s="243">
        <v>1.5700000000000001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162</v>
      </c>
      <c r="AU186" s="249" t="s">
        <v>90</v>
      </c>
      <c r="AV186" s="13" t="s">
        <v>90</v>
      </c>
      <c r="AW186" s="13" t="s">
        <v>41</v>
      </c>
      <c r="AX186" s="13" t="s">
        <v>80</v>
      </c>
      <c r="AY186" s="249" t="s">
        <v>151</v>
      </c>
    </row>
    <row r="187" s="13" customFormat="1">
      <c r="A187" s="13"/>
      <c r="B187" s="239"/>
      <c r="C187" s="240"/>
      <c r="D187" s="235" t="s">
        <v>162</v>
      </c>
      <c r="E187" s="241" t="s">
        <v>35</v>
      </c>
      <c r="F187" s="242" t="s">
        <v>1067</v>
      </c>
      <c r="G187" s="240"/>
      <c r="H187" s="243">
        <v>-0.45100000000000001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162</v>
      </c>
      <c r="AU187" s="249" t="s">
        <v>90</v>
      </c>
      <c r="AV187" s="13" t="s">
        <v>90</v>
      </c>
      <c r="AW187" s="13" t="s">
        <v>41</v>
      </c>
      <c r="AX187" s="13" t="s">
        <v>80</v>
      </c>
      <c r="AY187" s="249" t="s">
        <v>151</v>
      </c>
    </row>
    <row r="188" s="14" customFormat="1">
      <c r="A188" s="14"/>
      <c r="B188" s="250"/>
      <c r="C188" s="251"/>
      <c r="D188" s="235" t="s">
        <v>162</v>
      </c>
      <c r="E188" s="252" t="s">
        <v>35</v>
      </c>
      <c r="F188" s="253" t="s">
        <v>177</v>
      </c>
      <c r="G188" s="251"/>
      <c r="H188" s="254">
        <v>2.218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162</v>
      </c>
      <c r="AU188" s="260" t="s">
        <v>90</v>
      </c>
      <c r="AV188" s="14" t="s">
        <v>158</v>
      </c>
      <c r="AW188" s="14" t="s">
        <v>41</v>
      </c>
      <c r="AX188" s="14" t="s">
        <v>88</v>
      </c>
      <c r="AY188" s="260" t="s">
        <v>151</v>
      </c>
    </row>
    <row r="189" s="2" customFormat="1" ht="16.5" customHeight="1">
      <c r="A189" s="41"/>
      <c r="B189" s="42"/>
      <c r="C189" s="222" t="s">
        <v>412</v>
      </c>
      <c r="D189" s="222" t="s">
        <v>153</v>
      </c>
      <c r="E189" s="223" t="s">
        <v>517</v>
      </c>
      <c r="F189" s="224" t="s">
        <v>518</v>
      </c>
      <c r="G189" s="225" t="s">
        <v>213</v>
      </c>
      <c r="H189" s="226">
        <v>46.5</v>
      </c>
      <c r="I189" s="227"/>
      <c r="J189" s="228">
        <f>ROUND(I189*H189,2)</f>
        <v>0</v>
      </c>
      <c r="K189" s="224" t="s">
        <v>157</v>
      </c>
      <c r="L189" s="47"/>
      <c r="M189" s="229" t="s">
        <v>35</v>
      </c>
      <c r="N189" s="230" t="s">
        <v>51</v>
      </c>
      <c r="O189" s="87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33" t="s">
        <v>158</v>
      </c>
      <c r="AT189" s="233" t="s">
        <v>153</v>
      </c>
      <c r="AU189" s="233" t="s">
        <v>90</v>
      </c>
      <c r="AY189" s="19" t="s">
        <v>151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88</v>
      </c>
      <c r="BK189" s="234">
        <f>ROUND(I189*H189,2)</f>
        <v>0</v>
      </c>
      <c r="BL189" s="19" t="s">
        <v>158</v>
      </c>
      <c r="BM189" s="233" t="s">
        <v>1068</v>
      </c>
    </row>
    <row r="190" s="2" customFormat="1">
      <c r="A190" s="41"/>
      <c r="B190" s="42"/>
      <c r="C190" s="43"/>
      <c r="D190" s="235" t="s">
        <v>160</v>
      </c>
      <c r="E190" s="43"/>
      <c r="F190" s="236" t="s">
        <v>520</v>
      </c>
      <c r="G190" s="43"/>
      <c r="H190" s="43"/>
      <c r="I190" s="140"/>
      <c r="J190" s="43"/>
      <c r="K190" s="43"/>
      <c r="L190" s="47"/>
      <c r="M190" s="237"/>
      <c r="N190" s="238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160</v>
      </c>
      <c r="AU190" s="19" t="s">
        <v>90</v>
      </c>
    </row>
    <row r="191" s="13" customFormat="1">
      <c r="A191" s="13"/>
      <c r="B191" s="239"/>
      <c r="C191" s="240"/>
      <c r="D191" s="235" t="s">
        <v>162</v>
      </c>
      <c r="E191" s="241" t="s">
        <v>35</v>
      </c>
      <c r="F191" s="242" t="s">
        <v>1069</v>
      </c>
      <c r="G191" s="240"/>
      <c r="H191" s="243">
        <v>46.5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162</v>
      </c>
      <c r="AU191" s="249" t="s">
        <v>90</v>
      </c>
      <c r="AV191" s="13" t="s">
        <v>90</v>
      </c>
      <c r="AW191" s="13" t="s">
        <v>41</v>
      </c>
      <c r="AX191" s="13" t="s">
        <v>88</v>
      </c>
      <c r="AY191" s="249" t="s">
        <v>151</v>
      </c>
    </row>
    <row r="192" s="12" customFormat="1" ht="22.8" customHeight="1">
      <c r="A192" s="12"/>
      <c r="B192" s="206"/>
      <c r="C192" s="207"/>
      <c r="D192" s="208" t="s">
        <v>79</v>
      </c>
      <c r="E192" s="220" t="s">
        <v>158</v>
      </c>
      <c r="F192" s="220" t="s">
        <v>532</v>
      </c>
      <c r="G192" s="207"/>
      <c r="H192" s="207"/>
      <c r="I192" s="210"/>
      <c r="J192" s="221">
        <f>BK192</f>
        <v>0</v>
      </c>
      <c r="K192" s="207"/>
      <c r="L192" s="212"/>
      <c r="M192" s="213"/>
      <c r="N192" s="214"/>
      <c r="O192" s="214"/>
      <c r="P192" s="215">
        <f>SUM(P193:P195)</f>
        <v>0</v>
      </c>
      <c r="Q192" s="214"/>
      <c r="R192" s="215">
        <f>SUM(R193:R195)</f>
        <v>0</v>
      </c>
      <c r="S192" s="214"/>
      <c r="T192" s="216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7" t="s">
        <v>88</v>
      </c>
      <c r="AT192" s="218" t="s">
        <v>79</v>
      </c>
      <c r="AU192" s="218" t="s">
        <v>88</v>
      </c>
      <c r="AY192" s="217" t="s">
        <v>151</v>
      </c>
      <c r="BK192" s="219">
        <f>SUM(BK193:BK195)</f>
        <v>0</v>
      </c>
    </row>
    <row r="193" s="2" customFormat="1" ht="16.5" customHeight="1">
      <c r="A193" s="41"/>
      <c r="B193" s="42"/>
      <c r="C193" s="222" t="s">
        <v>418</v>
      </c>
      <c r="D193" s="222" t="s">
        <v>153</v>
      </c>
      <c r="E193" s="223" t="s">
        <v>534</v>
      </c>
      <c r="F193" s="224" t="s">
        <v>535</v>
      </c>
      <c r="G193" s="225" t="s">
        <v>255</v>
      </c>
      <c r="H193" s="226">
        <v>4.6500000000000004</v>
      </c>
      <c r="I193" s="227"/>
      <c r="J193" s="228">
        <f>ROUND(I193*H193,2)</f>
        <v>0</v>
      </c>
      <c r="K193" s="224" t="s">
        <v>157</v>
      </c>
      <c r="L193" s="47"/>
      <c r="M193" s="229" t="s">
        <v>35</v>
      </c>
      <c r="N193" s="230" t="s">
        <v>51</v>
      </c>
      <c r="O193" s="87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33" t="s">
        <v>158</v>
      </c>
      <c r="AT193" s="233" t="s">
        <v>153</v>
      </c>
      <c r="AU193" s="233" t="s">
        <v>90</v>
      </c>
      <c r="AY193" s="19" t="s">
        <v>151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88</v>
      </c>
      <c r="BK193" s="234">
        <f>ROUND(I193*H193,2)</f>
        <v>0</v>
      </c>
      <c r="BL193" s="19" t="s">
        <v>158</v>
      </c>
      <c r="BM193" s="233" t="s">
        <v>1070</v>
      </c>
    </row>
    <row r="194" s="2" customFormat="1">
      <c r="A194" s="41"/>
      <c r="B194" s="42"/>
      <c r="C194" s="43"/>
      <c r="D194" s="235" t="s">
        <v>160</v>
      </c>
      <c r="E194" s="43"/>
      <c r="F194" s="236" t="s">
        <v>537</v>
      </c>
      <c r="G194" s="43"/>
      <c r="H194" s="43"/>
      <c r="I194" s="140"/>
      <c r="J194" s="43"/>
      <c r="K194" s="43"/>
      <c r="L194" s="47"/>
      <c r="M194" s="237"/>
      <c r="N194" s="238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160</v>
      </c>
      <c r="AU194" s="19" t="s">
        <v>90</v>
      </c>
    </row>
    <row r="195" s="13" customFormat="1">
      <c r="A195" s="13"/>
      <c r="B195" s="239"/>
      <c r="C195" s="240"/>
      <c r="D195" s="235" t="s">
        <v>162</v>
      </c>
      <c r="E195" s="241" t="s">
        <v>109</v>
      </c>
      <c r="F195" s="242" t="s">
        <v>1071</v>
      </c>
      <c r="G195" s="240"/>
      <c r="H195" s="243">
        <v>4.6500000000000004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162</v>
      </c>
      <c r="AU195" s="249" t="s">
        <v>90</v>
      </c>
      <c r="AV195" s="13" t="s">
        <v>90</v>
      </c>
      <c r="AW195" s="13" t="s">
        <v>41</v>
      </c>
      <c r="AX195" s="13" t="s">
        <v>88</v>
      </c>
      <c r="AY195" s="249" t="s">
        <v>151</v>
      </c>
    </row>
    <row r="196" s="12" customFormat="1" ht="22.8" customHeight="1">
      <c r="A196" s="12"/>
      <c r="B196" s="206"/>
      <c r="C196" s="207"/>
      <c r="D196" s="208" t="s">
        <v>79</v>
      </c>
      <c r="E196" s="220" t="s">
        <v>210</v>
      </c>
      <c r="F196" s="220" t="s">
        <v>572</v>
      </c>
      <c r="G196" s="207"/>
      <c r="H196" s="207"/>
      <c r="I196" s="210"/>
      <c r="J196" s="221">
        <f>BK196</f>
        <v>0</v>
      </c>
      <c r="K196" s="207"/>
      <c r="L196" s="212"/>
      <c r="M196" s="213"/>
      <c r="N196" s="214"/>
      <c r="O196" s="214"/>
      <c r="P196" s="215">
        <f>SUM(P197:P199)</f>
        <v>0</v>
      </c>
      <c r="Q196" s="214"/>
      <c r="R196" s="215">
        <f>SUM(R197:R199)</f>
        <v>0</v>
      </c>
      <c r="S196" s="214"/>
      <c r="T196" s="216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7" t="s">
        <v>88</v>
      </c>
      <c r="AT196" s="218" t="s">
        <v>79</v>
      </c>
      <c r="AU196" s="218" t="s">
        <v>88</v>
      </c>
      <c r="AY196" s="217" t="s">
        <v>151</v>
      </c>
      <c r="BK196" s="219">
        <f>SUM(BK197:BK199)</f>
        <v>0</v>
      </c>
    </row>
    <row r="197" s="2" customFormat="1" ht="16.5" customHeight="1">
      <c r="A197" s="41"/>
      <c r="B197" s="42"/>
      <c r="C197" s="222" t="s">
        <v>423</v>
      </c>
      <c r="D197" s="222" t="s">
        <v>153</v>
      </c>
      <c r="E197" s="223" t="s">
        <v>574</v>
      </c>
      <c r="F197" s="224" t="s">
        <v>575</v>
      </c>
      <c r="G197" s="225" t="s">
        <v>156</v>
      </c>
      <c r="H197" s="226">
        <v>38.450000000000003</v>
      </c>
      <c r="I197" s="227"/>
      <c r="J197" s="228">
        <f>ROUND(I197*H197,2)</f>
        <v>0</v>
      </c>
      <c r="K197" s="224" t="s">
        <v>157</v>
      </c>
      <c r="L197" s="47"/>
      <c r="M197" s="229" t="s">
        <v>35</v>
      </c>
      <c r="N197" s="230" t="s">
        <v>51</v>
      </c>
      <c r="O197" s="87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33" t="s">
        <v>158</v>
      </c>
      <c r="AT197" s="233" t="s">
        <v>153</v>
      </c>
      <c r="AU197" s="233" t="s">
        <v>90</v>
      </c>
      <c r="AY197" s="19" t="s">
        <v>151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9" t="s">
        <v>88</v>
      </c>
      <c r="BK197" s="234">
        <f>ROUND(I197*H197,2)</f>
        <v>0</v>
      </c>
      <c r="BL197" s="19" t="s">
        <v>158</v>
      </c>
      <c r="BM197" s="233" t="s">
        <v>1072</v>
      </c>
    </row>
    <row r="198" s="15" customFormat="1">
      <c r="A198" s="15"/>
      <c r="B198" s="261"/>
      <c r="C198" s="262"/>
      <c r="D198" s="235" t="s">
        <v>162</v>
      </c>
      <c r="E198" s="263" t="s">
        <v>35</v>
      </c>
      <c r="F198" s="264" t="s">
        <v>577</v>
      </c>
      <c r="G198" s="262"/>
      <c r="H198" s="263" t="s">
        <v>35</v>
      </c>
      <c r="I198" s="265"/>
      <c r="J198" s="262"/>
      <c r="K198" s="262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162</v>
      </c>
      <c r="AU198" s="270" t="s">
        <v>90</v>
      </c>
      <c r="AV198" s="15" t="s">
        <v>88</v>
      </c>
      <c r="AW198" s="15" t="s">
        <v>41</v>
      </c>
      <c r="AX198" s="15" t="s">
        <v>80</v>
      </c>
      <c r="AY198" s="270" t="s">
        <v>151</v>
      </c>
    </row>
    <row r="199" s="13" customFormat="1">
      <c r="A199" s="13"/>
      <c r="B199" s="239"/>
      <c r="C199" s="240"/>
      <c r="D199" s="235" t="s">
        <v>162</v>
      </c>
      <c r="E199" s="241" t="s">
        <v>35</v>
      </c>
      <c r="F199" s="242" t="s">
        <v>1014</v>
      </c>
      <c r="G199" s="240"/>
      <c r="H199" s="243">
        <v>38.450000000000003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162</v>
      </c>
      <c r="AU199" s="249" t="s">
        <v>90</v>
      </c>
      <c r="AV199" s="13" t="s">
        <v>90</v>
      </c>
      <c r="AW199" s="13" t="s">
        <v>41</v>
      </c>
      <c r="AX199" s="13" t="s">
        <v>88</v>
      </c>
      <c r="AY199" s="249" t="s">
        <v>151</v>
      </c>
    </row>
    <row r="200" s="12" customFormat="1" ht="22.8" customHeight="1">
      <c r="A200" s="12"/>
      <c r="B200" s="206"/>
      <c r="C200" s="207"/>
      <c r="D200" s="208" t="s">
        <v>79</v>
      </c>
      <c r="E200" s="220" t="s">
        <v>107</v>
      </c>
      <c r="F200" s="220" t="s">
        <v>578</v>
      </c>
      <c r="G200" s="207"/>
      <c r="H200" s="207"/>
      <c r="I200" s="210"/>
      <c r="J200" s="221">
        <f>BK200</f>
        <v>0</v>
      </c>
      <c r="K200" s="207"/>
      <c r="L200" s="212"/>
      <c r="M200" s="213"/>
      <c r="N200" s="214"/>
      <c r="O200" s="214"/>
      <c r="P200" s="215">
        <f>SUM(P201:P236)</f>
        <v>0</v>
      </c>
      <c r="Q200" s="214"/>
      <c r="R200" s="215">
        <f>SUM(R201:R236)</f>
        <v>8.5564926500000009</v>
      </c>
      <c r="S200" s="214"/>
      <c r="T200" s="216">
        <f>SUM(T201:T236)</f>
        <v>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7" t="s">
        <v>88</v>
      </c>
      <c r="AT200" s="218" t="s">
        <v>79</v>
      </c>
      <c r="AU200" s="218" t="s">
        <v>88</v>
      </c>
      <c r="AY200" s="217" t="s">
        <v>151</v>
      </c>
      <c r="BK200" s="219">
        <f>SUM(BK201:BK236)</f>
        <v>0</v>
      </c>
    </row>
    <row r="201" s="2" customFormat="1" ht="16.5" customHeight="1">
      <c r="A201" s="41"/>
      <c r="B201" s="42"/>
      <c r="C201" s="222" t="s">
        <v>430</v>
      </c>
      <c r="D201" s="222" t="s">
        <v>153</v>
      </c>
      <c r="E201" s="223" t="s">
        <v>1073</v>
      </c>
      <c r="F201" s="224" t="s">
        <v>1074</v>
      </c>
      <c r="G201" s="225" t="s">
        <v>213</v>
      </c>
      <c r="H201" s="226">
        <v>46.5</v>
      </c>
      <c r="I201" s="227"/>
      <c r="J201" s="228">
        <f>ROUND(I201*H201,2)</f>
        <v>0</v>
      </c>
      <c r="K201" s="224" t="s">
        <v>356</v>
      </c>
      <c r="L201" s="47"/>
      <c r="M201" s="229" t="s">
        <v>35</v>
      </c>
      <c r="N201" s="230" t="s">
        <v>51</v>
      </c>
      <c r="O201" s="87"/>
      <c r="P201" s="231">
        <f>O201*H201</f>
        <v>0</v>
      </c>
      <c r="Q201" s="231">
        <v>1.0000000000000001E-05</v>
      </c>
      <c r="R201" s="231">
        <f>Q201*H201</f>
        <v>0.00046500000000000003</v>
      </c>
      <c r="S201" s="231">
        <v>0</v>
      </c>
      <c r="T201" s="232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33" t="s">
        <v>158</v>
      </c>
      <c r="AT201" s="233" t="s">
        <v>153</v>
      </c>
      <c r="AU201" s="233" t="s">
        <v>90</v>
      </c>
      <c r="AY201" s="19" t="s">
        <v>151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9" t="s">
        <v>88</v>
      </c>
      <c r="BK201" s="234">
        <f>ROUND(I201*H201,2)</f>
        <v>0</v>
      </c>
      <c r="BL201" s="19" t="s">
        <v>158</v>
      </c>
      <c r="BM201" s="233" t="s">
        <v>1075</v>
      </c>
    </row>
    <row r="202" s="2" customFormat="1">
      <c r="A202" s="41"/>
      <c r="B202" s="42"/>
      <c r="C202" s="43"/>
      <c r="D202" s="235" t="s">
        <v>160</v>
      </c>
      <c r="E202" s="43"/>
      <c r="F202" s="236" t="s">
        <v>583</v>
      </c>
      <c r="G202" s="43"/>
      <c r="H202" s="43"/>
      <c r="I202" s="140"/>
      <c r="J202" s="43"/>
      <c r="K202" s="43"/>
      <c r="L202" s="47"/>
      <c r="M202" s="237"/>
      <c r="N202" s="238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19" t="s">
        <v>160</v>
      </c>
      <c r="AU202" s="19" t="s">
        <v>90</v>
      </c>
    </row>
    <row r="203" s="13" customFormat="1">
      <c r="A203" s="13"/>
      <c r="B203" s="239"/>
      <c r="C203" s="240"/>
      <c r="D203" s="235" t="s">
        <v>162</v>
      </c>
      <c r="E203" s="241" t="s">
        <v>35</v>
      </c>
      <c r="F203" s="242" t="s">
        <v>1069</v>
      </c>
      <c r="G203" s="240"/>
      <c r="H203" s="243">
        <v>46.5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162</v>
      </c>
      <c r="AU203" s="249" t="s">
        <v>90</v>
      </c>
      <c r="AV203" s="13" t="s">
        <v>90</v>
      </c>
      <c r="AW203" s="13" t="s">
        <v>41</v>
      </c>
      <c r="AX203" s="13" t="s">
        <v>88</v>
      </c>
      <c r="AY203" s="249" t="s">
        <v>151</v>
      </c>
    </row>
    <row r="204" s="2" customFormat="1" ht="16.5" customHeight="1">
      <c r="A204" s="41"/>
      <c r="B204" s="42"/>
      <c r="C204" s="282" t="s">
        <v>448</v>
      </c>
      <c r="D204" s="282" t="s">
        <v>449</v>
      </c>
      <c r="E204" s="283" t="s">
        <v>1076</v>
      </c>
      <c r="F204" s="284" t="s">
        <v>1077</v>
      </c>
      <c r="G204" s="285" t="s">
        <v>555</v>
      </c>
      <c r="H204" s="286">
        <v>9.4399999999999995</v>
      </c>
      <c r="I204" s="287"/>
      <c r="J204" s="288">
        <f>ROUND(I204*H204,2)</f>
        <v>0</v>
      </c>
      <c r="K204" s="284" t="s">
        <v>356</v>
      </c>
      <c r="L204" s="289"/>
      <c r="M204" s="290" t="s">
        <v>35</v>
      </c>
      <c r="N204" s="291" t="s">
        <v>51</v>
      </c>
      <c r="O204" s="87"/>
      <c r="P204" s="231">
        <f>O204*H204</f>
        <v>0</v>
      </c>
      <c r="Q204" s="231">
        <v>0.012500000000000001</v>
      </c>
      <c r="R204" s="231">
        <f>Q204*H204</f>
        <v>0.11799999999999999</v>
      </c>
      <c r="S204" s="231">
        <v>0</v>
      </c>
      <c r="T204" s="232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33" t="s">
        <v>107</v>
      </c>
      <c r="AT204" s="233" t="s">
        <v>449</v>
      </c>
      <c r="AU204" s="233" t="s">
        <v>90</v>
      </c>
      <c r="AY204" s="19" t="s">
        <v>151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9" t="s">
        <v>88</v>
      </c>
      <c r="BK204" s="234">
        <f>ROUND(I204*H204,2)</f>
        <v>0</v>
      </c>
      <c r="BL204" s="19" t="s">
        <v>158</v>
      </c>
      <c r="BM204" s="233" t="s">
        <v>1078</v>
      </c>
    </row>
    <row r="205" s="13" customFormat="1">
      <c r="A205" s="13"/>
      <c r="B205" s="239"/>
      <c r="C205" s="240"/>
      <c r="D205" s="235" t="s">
        <v>162</v>
      </c>
      <c r="E205" s="241" t="s">
        <v>35</v>
      </c>
      <c r="F205" s="242" t="s">
        <v>1079</v>
      </c>
      <c r="G205" s="240"/>
      <c r="H205" s="243">
        <v>9.3000000000000007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162</v>
      </c>
      <c r="AU205" s="249" t="s">
        <v>90</v>
      </c>
      <c r="AV205" s="13" t="s">
        <v>90</v>
      </c>
      <c r="AW205" s="13" t="s">
        <v>41</v>
      </c>
      <c r="AX205" s="13" t="s">
        <v>88</v>
      </c>
      <c r="AY205" s="249" t="s">
        <v>151</v>
      </c>
    </row>
    <row r="206" s="13" customFormat="1">
      <c r="A206" s="13"/>
      <c r="B206" s="239"/>
      <c r="C206" s="240"/>
      <c r="D206" s="235" t="s">
        <v>162</v>
      </c>
      <c r="E206" s="240"/>
      <c r="F206" s="242" t="s">
        <v>1080</v>
      </c>
      <c r="G206" s="240"/>
      <c r="H206" s="243">
        <v>9.4399999999999995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162</v>
      </c>
      <c r="AU206" s="249" t="s">
        <v>90</v>
      </c>
      <c r="AV206" s="13" t="s">
        <v>90</v>
      </c>
      <c r="AW206" s="13" t="s">
        <v>4</v>
      </c>
      <c r="AX206" s="13" t="s">
        <v>88</v>
      </c>
      <c r="AY206" s="249" t="s">
        <v>151</v>
      </c>
    </row>
    <row r="207" s="2" customFormat="1" ht="24" customHeight="1">
      <c r="A207" s="41"/>
      <c r="B207" s="42"/>
      <c r="C207" s="222" t="s">
        <v>454</v>
      </c>
      <c r="D207" s="222" t="s">
        <v>153</v>
      </c>
      <c r="E207" s="223" t="s">
        <v>1081</v>
      </c>
      <c r="F207" s="224" t="s">
        <v>1082</v>
      </c>
      <c r="G207" s="225" t="s">
        <v>555</v>
      </c>
      <c r="H207" s="226">
        <v>64</v>
      </c>
      <c r="I207" s="227"/>
      <c r="J207" s="228">
        <f>ROUND(I207*H207,2)</f>
        <v>0</v>
      </c>
      <c r="K207" s="224" t="s">
        <v>157</v>
      </c>
      <c r="L207" s="47"/>
      <c r="M207" s="229" t="s">
        <v>35</v>
      </c>
      <c r="N207" s="230" t="s">
        <v>51</v>
      </c>
      <c r="O207" s="87"/>
      <c r="P207" s="231">
        <f>O207*H207</f>
        <v>0</v>
      </c>
      <c r="Q207" s="231">
        <v>8.1249999999999996E-05</v>
      </c>
      <c r="R207" s="231">
        <f>Q207*H207</f>
        <v>0.0051999999999999998</v>
      </c>
      <c r="S207" s="231">
        <v>0</v>
      </c>
      <c r="T207" s="232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33" t="s">
        <v>158</v>
      </c>
      <c r="AT207" s="233" t="s">
        <v>153</v>
      </c>
      <c r="AU207" s="233" t="s">
        <v>90</v>
      </c>
      <c r="AY207" s="19" t="s">
        <v>151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9" t="s">
        <v>88</v>
      </c>
      <c r="BK207" s="234">
        <f>ROUND(I207*H207,2)</f>
        <v>0</v>
      </c>
      <c r="BL207" s="19" t="s">
        <v>158</v>
      </c>
      <c r="BM207" s="233" t="s">
        <v>1083</v>
      </c>
    </row>
    <row r="208" s="2" customFormat="1">
      <c r="A208" s="41"/>
      <c r="B208" s="42"/>
      <c r="C208" s="43"/>
      <c r="D208" s="235" t="s">
        <v>160</v>
      </c>
      <c r="E208" s="43"/>
      <c r="F208" s="236" t="s">
        <v>598</v>
      </c>
      <c r="G208" s="43"/>
      <c r="H208" s="43"/>
      <c r="I208" s="140"/>
      <c r="J208" s="43"/>
      <c r="K208" s="43"/>
      <c r="L208" s="47"/>
      <c r="M208" s="237"/>
      <c r="N208" s="238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19" t="s">
        <v>160</v>
      </c>
      <c r="AU208" s="19" t="s">
        <v>90</v>
      </c>
    </row>
    <row r="209" s="13" customFormat="1">
      <c r="A209" s="13"/>
      <c r="B209" s="239"/>
      <c r="C209" s="240"/>
      <c r="D209" s="235" t="s">
        <v>162</v>
      </c>
      <c r="E209" s="241" t="s">
        <v>35</v>
      </c>
      <c r="F209" s="242" t="s">
        <v>1084</v>
      </c>
      <c r="G209" s="240"/>
      <c r="H209" s="243">
        <v>64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162</v>
      </c>
      <c r="AU209" s="249" t="s">
        <v>90</v>
      </c>
      <c r="AV209" s="13" t="s">
        <v>90</v>
      </c>
      <c r="AW209" s="13" t="s">
        <v>41</v>
      </c>
      <c r="AX209" s="13" t="s">
        <v>88</v>
      </c>
      <c r="AY209" s="249" t="s">
        <v>151</v>
      </c>
    </row>
    <row r="210" s="2" customFormat="1" ht="16.5" customHeight="1">
      <c r="A210" s="41"/>
      <c r="B210" s="42"/>
      <c r="C210" s="282" t="s">
        <v>480</v>
      </c>
      <c r="D210" s="282" t="s">
        <v>449</v>
      </c>
      <c r="E210" s="283" t="s">
        <v>1085</v>
      </c>
      <c r="F210" s="284" t="s">
        <v>1086</v>
      </c>
      <c r="G210" s="285" t="s">
        <v>555</v>
      </c>
      <c r="H210" s="286">
        <v>64.640000000000001</v>
      </c>
      <c r="I210" s="287"/>
      <c r="J210" s="288">
        <f>ROUND(I210*H210,2)</f>
        <v>0</v>
      </c>
      <c r="K210" s="284" t="s">
        <v>356</v>
      </c>
      <c r="L210" s="289"/>
      <c r="M210" s="290" t="s">
        <v>35</v>
      </c>
      <c r="N210" s="291" t="s">
        <v>51</v>
      </c>
      <c r="O210" s="87"/>
      <c r="P210" s="231">
        <f>O210*H210</f>
        <v>0</v>
      </c>
      <c r="Q210" s="231">
        <v>0.00062</v>
      </c>
      <c r="R210" s="231">
        <f>Q210*H210</f>
        <v>0.040076800000000003</v>
      </c>
      <c r="S210" s="231">
        <v>0</v>
      </c>
      <c r="T210" s="232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33" t="s">
        <v>107</v>
      </c>
      <c r="AT210" s="233" t="s">
        <v>449</v>
      </c>
      <c r="AU210" s="233" t="s">
        <v>90</v>
      </c>
      <c r="AY210" s="19" t="s">
        <v>151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9" t="s">
        <v>88</v>
      </c>
      <c r="BK210" s="234">
        <f>ROUND(I210*H210,2)</f>
        <v>0</v>
      </c>
      <c r="BL210" s="19" t="s">
        <v>158</v>
      </c>
      <c r="BM210" s="233" t="s">
        <v>1087</v>
      </c>
    </row>
    <row r="211" s="13" customFormat="1">
      <c r="A211" s="13"/>
      <c r="B211" s="239"/>
      <c r="C211" s="240"/>
      <c r="D211" s="235" t="s">
        <v>162</v>
      </c>
      <c r="E211" s="240"/>
      <c r="F211" s="242" t="s">
        <v>1088</v>
      </c>
      <c r="G211" s="240"/>
      <c r="H211" s="243">
        <v>64.640000000000001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162</v>
      </c>
      <c r="AU211" s="249" t="s">
        <v>90</v>
      </c>
      <c r="AV211" s="13" t="s">
        <v>90</v>
      </c>
      <c r="AW211" s="13" t="s">
        <v>4</v>
      </c>
      <c r="AX211" s="13" t="s">
        <v>88</v>
      </c>
      <c r="AY211" s="249" t="s">
        <v>151</v>
      </c>
    </row>
    <row r="212" s="2" customFormat="1" ht="16.5" customHeight="1">
      <c r="A212" s="41"/>
      <c r="B212" s="42"/>
      <c r="C212" s="222" t="s">
        <v>485</v>
      </c>
      <c r="D212" s="222" t="s">
        <v>153</v>
      </c>
      <c r="E212" s="223" t="s">
        <v>959</v>
      </c>
      <c r="F212" s="224" t="s">
        <v>960</v>
      </c>
      <c r="G212" s="225" t="s">
        <v>643</v>
      </c>
      <c r="H212" s="226">
        <v>13</v>
      </c>
      <c r="I212" s="227"/>
      <c r="J212" s="228">
        <f>ROUND(I212*H212,2)</f>
        <v>0</v>
      </c>
      <c r="K212" s="224" t="s">
        <v>157</v>
      </c>
      <c r="L212" s="47"/>
      <c r="M212" s="229" t="s">
        <v>35</v>
      </c>
      <c r="N212" s="230" t="s">
        <v>51</v>
      </c>
      <c r="O212" s="87"/>
      <c r="P212" s="231">
        <f>O212*H212</f>
        <v>0</v>
      </c>
      <c r="Q212" s="231">
        <v>0.0001782</v>
      </c>
      <c r="R212" s="231">
        <f>Q212*H212</f>
        <v>0.0023165999999999998</v>
      </c>
      <c r="S212" s="231">
        <v>0</v>
      </c>
      <c r="T212" s="232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33" t="s">
        <v>158</v>
      </c>
      <c r="AT212" s="233" t="s">
        <v>153</v>
      </c>
      <c r="AU212" s="233" t="s">
        <v>90</v>
      </c>
      <c r="AY212" s="19" t="s">
        <v>151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9" t="s">
        <v>88</v>
      </c>
      <c r="BK212" s="234">
        <f>ROUND(I212*H212,2)</f>
        <v>0</v>
      </c>
      <c r="BL212" s="19" t="s">
        <v>158</v>
      </c>
      <c r="BM212" s="233" t="s">
        <v>1089</v>
      </c>
    </row>
    <row r="213" s="2" customFormat="1">
      <c r="A213" s="41"/>
      <c r="B213" s="42"/>
      <c r="C213" s="43"/>
      <c r="D213" s="235" t="s">
        <v>160</v>
      </c>
      <c r="E213" s="43"/>
      <c r="F213" s="236" t="s">
        <v>645</v>
      </c>
      <c r="G213" s="43"/>
      <c r="H213" s="43"/>
      <c r="I213" s="140"/>
      <c r="J213" s="43"/>
      <c r="K213" s="43"/>
      <c r="L213" s="47"/>
      <c r="M213" s="237"/>
      <c r="N213" s="238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160</v>
      </c>
      <c r="AU213" s="19" t="s">
        <v>90</v>
      </c>
    </row>
    <row r="214" s="13" customFormat="1">
      <c r="A214" s="13"/>
      <c r="B214" s="239"/>
      <c r="C214" s="240"/>
      <c r="D214" s="235" t="s">
        <v>162</v>
      </c>
      <c r="E214" s="241" t="s">
        <v>35</v>
      </c>
      <c r="F214" s="242" t="s">
        <v>274</v>
      </c>
      <c r="G214" s="240"/>
      <c r="H214" s="243">
        <v>13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162</v>
      </c>
      <c r="AU214" s="249" t="s">
        <v>90</v>
      </c>
      <c r="AV214" s="13" t="s">
        <v>90</v>
      </c>
      <c r="AW214" s="13" t="s">
        <v>41</v>
      </c>
      <c r="AX214" s="13" t="s">
        <v>88</v>
      </c>
      <c r="AY214" s="249" t="s">
        <v>151</v>
      </c>
    </row>
    <row r="215" s="2" customFormat="1" ht="16.5" customHeight="1">
      <c r="A215" s="41"/>
      <c r="B215" s="42"/>
      <c r="C215" s="222" t="s">
        <v>492</v>
      </c>
      <c r="D215" s="222" t="s">
        <v>153</v>
      </c>
      <c r="E215" s="223" t="s">
        <v>1090</v>
      </c>
      <c r="F215" s="224" t="s">
        <v>1091</v>
      </c>
      <c r="G215" s="225" t="s">
        <v>555</v>
      </c>
      <c r="H215" s="226">
        <v>13</v>
      </c>
      <c r="I215" s="227"/>
      <c r="J215" s="228">
        <f>ROUND(I215*H215,2)</f>
        <v>0</v>
      </c>
      <c r="K215" s="224" t="s">
        <v>157</v>
      </c>
      <c r="L215" s="47"/>
      <c r="M215" s="229" t="s">
        <v>35</v>
      </c>
      <c r="N215" s="230" t="s">
        <v>51</v>
      </c>
      <c r="O215" s="87"/>
      <c r="P215" s="231">
        <f>O215*H215</f>
        <v>0</v>
      </c>
      <c r="Q215" s="231">
        <v>0.14494199999999999</v>
      </c>
      <c r="R215" s="231">
        <f>Q215*H215</f>
        <v>1.8842459999999999</v>
      </c>
      <c r="S215" s="231">
        <v>0</v>
      </c>
      <c r="T215" s="232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33" t="s">
        <v>158</v>
      </c>
      <c r="AT215" s="233" t="s">
        <v>153</v>
      </c>
      <c r="AU215" s="233" t="s">
        <v>90</v>
      </c>
      <c r="AY215" s="19" t="s">
        <v>151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9" t="s">
        <v>88</v>
      </c>
      <c r="BK215" s="234">
        <f>ROUND(I215*H215,2)</f>
        <v>0</v>
      </c>
      <c r="BL215" s="19" t="s">
        <v>158</v>
      </c>
      <c r="BM215" s="233" t="s">
        <v>1092</v>
      </c>
    </row>
    <row r="216" s="2" customFormat="1">
      <c r="A216" s="41"/>
      <c r="B216" s="42"/>
      <c r="C216" s="43"/>
      <c r="D216" s="235" t="s">
        <v>160</v>
      </c>
      <c r="E216" s="43"/>
      <c r="F216" s="236" t="s">
        <v>1093</v>
      </c>
      <c r="G216" s="43"/>
      <c r="H216" s="43"/>
      <c r="I216" s="140"/>
      <c r="J216" s="43"/>
      <c r="K216" s="43"/>
      <c r="L216" s="47"/>
      <c r="M216" s="237"/>
      <c r="N216" s="238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160</v>
      </c>
      <c r="AU216" s="19" t="s">
        <v>90</v>
      </c>
    </row>
    <row r="217" s="13" customFormat="1">
      <c r="A217" s="13"/>
      <c r="B217" s="239"/>
      <c r="C217" s="240"/>
      <c r="D217" s="235" t="s">
        <v>162</v>
      </c>
      <c r="E217" s="241" t="s">
        <v>35</v>
      </c>
      <c r="F217" s="242" t="s">
        <v>274</v>
      </c>
      <c r="G217" s="240"/>
      <c r="H217" s="243">
        <v>13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162</v>
      </c>
      <c r="AU217" s="249" t="s">
        <v>90</v>
      </c>
      <c r="AV217" s="13" t="s">
        <v>90</v>
      </c>
      <c r="AW217" s="13" t="s">
        <v>41</v>
      </c>
      <c r="AX217" s="13" t="s">
        <v>88</v>
      </c>
      <c r="AY217" s="249" t="s">
        <v>151</v>
      </c>
    </row>
    <row r="218" s="2" customFormat="1" ht="16.5" customHeight="1">
      <c r="A218" s="41"/>
      <c r="B218" s="42"/>
      <c r="C218" s="282" t="s">
        <v>498</v>
      </c>
      <c r="D218" s="282" t="s">
        <v>449</v>
      </c>
      <c r="E218" s="283" t="s">
        <v>1094</v>
      </c>
      <c r="F218" s="284" t="s">
        <v>1095</v>
      </c>
      <c r="G218" s="285" t="s">
        <v>555</v>
      </c>
      <c r="H218" s="286">
        <v>13.130000000000001</v>
      </c>
      <c r="I218" s="287"/>
      <c r="J218" s="288">
        <f>ROUND(I218*H218,2)</f>
        <v>0</v>
      </c>
      <c r="K218" s="284" t="s">
        <v>157</v>
      </c>
      <c r="L218" s="289"/>
      <c r="M218" s="290" t="s">
        <v>35</v>
      </c>
      <c r="N218" s="291" t="s">
        <v>51</v>
      </c>
      <c r="O218" s="87"/>
      <c r="P218" s="231">
        <f>O218*H218</f>
        <v>0</v>
      </c>
      <c r="Q218" s="231">
        <v>0.0030000000000000001</v>
      </c>
      <c r="R218" s="231">
        <f>Q218*H218</f>
        <v>0.039390000000000001</v>
      </c>
      <c r="S218" s="231">
        <v>0</v>
      </c>
      <c r="T218" s="232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33" t="s">
        <v>107</v>
      </c>
      <c r="AT218" s="233" t="s">
        <v>449</v>
      </c>
      <c r="AU218" s="233" t="s">
        <v>90</v>
      </c>
      <c r="AY218" s="19" t="s">
        <v>151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9" t="s">
        <v>88</v>
      </c>
      <c r="BK218" s="234">
        <f>ROUND(I218*H218,2)</f>
        <v>0</v>
      </c>
      <c r="BL218" s="19" t="s">
        <v>158</v>
      </c>
      <c r="BM218" s="233" t="s">
        <v>1096</v>
      </c>
    </row>
    <row r="219" s="13" customFormat="1">
      <c r="A219" s="13"/>
      <c r="B219" s="239"/>
      <c r="C219" s="240"/>
      <c r="D219" s="235" t="s">
        <v>162</v>
      </c>
      <c r="E219" s="240"/>
      <c r="F219" s="242" t="s">
        <v>1097</v>
      </c>
      <c r="G219" s="240"/>
      <c r="H219" s="243">
        <v>13.130000000000001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162</v>
      </c>
      <c r="AU219" s="249" t="s">
        <v>90</v>
      </c>
      <c r="AV219" s="13" t="s">
        <v>90</v>
      </c>
      <c r="AW219" s="13" t="s">
        <v>4</v>
      </c>
      <c r="AX219" s="13" t="s">
        <v>88</v>
      </c>
      <c r="AY219" s="249" t="s">
        <v>151</v>
      </c>
    </row>
    <row r="220" s="2" customFormat="1" ht="16.5" customHeight="1">
      <c r="A220" s="41"/>
      <c r="B220" s="42"/>
      <c r="C220" s="282" t="s">
        <v>505</v>
      </c>
      <c r="D220" s="282" t="s">
        <v>449</v>
      </c>
      <c r="E220" s="283" t="s">
        <v>1098</v>
      </c>
      <c r="F220" s="284" t="s">
        <v>1099</v>
      </c>
      <c r="G220" s="285" t="s">
        <v>555</v>
      </c>
      <c r="H220" s="286">
        <v>13.130000000000001</v>
      </c>
      <c r="I220" s="287"/>
      <c r="J220" s="288">
        <f>ROUND(I220*H220,2)</f>
        <v>0</v>
      </c>
      <c r="K220" s="284" t="s">
        <v>157</v>
      </c>
      <c r="L220" s="289"/>
      <c r="M220" s="290" t="s">
        <v>35</v>
      </c>
      <c r="N220" s="291" t="s">
        <v>51</v>
      </c>
      <c r="O220" s="87"/>
      <c r="P220" s="231">
        <f>O220*H220</f>
        <v>0</v>
      </c>
      <c r="Q220" s="231">
        <v>0.080000000000000002</v>
      </c>
      <c r="R220" s="231">
        <f>Q220*H220</f>
        <v>1.0504</v>
      </c>
      <c r="S220" s="231">
        <v>0</v>
      </c>
      <c r="T220" s="232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33" t="s">
        <v>107</v>
      </c>
      <c r="AT220" s="233" t="s">
        <v>449</v>
      </c>
      <c r="AU220" s="233" t="s">
        <v>90</v>
      </c>
      <c r="AY220" s="19" t="s">
        <v>151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9" t="s">
        <v>88</v>
      </c>
      <c r="BK220" s="234">
        <f>ROUND(I220*H220,2)</f>
        <v>0</v>
      </c>
      <c r="BL220" s="19" t="s">
        <v>158</v>
      </c>
      <c r="BM220" s="233" t="s">
        <v>1100</v>
      </c>
    </row>
    <row r="221" s="13" customFormat="1">
      <c r="A221" s="13"/>
      <c r="B221" s="239"/>
      <c r="C221" s="240"/>
      <c r="D221" s="235" t="s">
        <v>162</v>
      </c>
      <c r="E221" s="240"/>
      <c r="F221" s="242" t="s">
        <v>1097</v>
      </c>
      <c r="G221" s="240"/>
      <c r="H221" s="243">
        <v>13.130000000000001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162</v>
      </c>
      <c r="AU221" s="249" t="s">
        <v>90</v>
      </c>
      <c r="AV221" s="13" t="s">
        <v>90</v>
      </c>
      <c r="AW221" s="13" t="s">
        <v>4</v>
      </c>
      <c r="AX221" s="13" t="s">
        <v>88</v>
      </c>
      <c r="AY221" s="249" t="s">
        <v>151</v>
      </c>
    </row>
    <row r="222" s="2" customFormat="1" ht="16.5" customHeight="1">
      <c r="A222" s="41"/>
      <c r="B222" s="42"/>
      <c r="C222" s="282" t="s">
        <v>516</v>
      </c>
      <c r="D222" s="282" t="s">
        <v>449</v>
      </c>
      <c r="E222" s="283" t="s">
        <v>1101</v>
      </c>
      <c r="F222" s="284" t="s">
        <v>1102</v>
      </c>
      <c r="G222" s="285" t="s">
        <v>555</v>
      </c>
      <c r="H222" s="286">
        <v>13.130000000000001</v>
      </c>
      <c r="I222" s="287"/>
      <c r="J222" s="288">
        <f>ROUND(I222*H222,2)</f>
        <v>0</v>
      </c>
      <c r="K222" s="284" t="s">
        <v>157</v>
      </c>
      <c r="L222" s="289"/>
      <c r="M222" s="290" t="s">
        <v>35</v>
      </c>
      <c r="N222" s="291" t="s">
        <v>51</v>
      </c>
      <c r="O222" s="87"/>
      <c r="P222" s="231">
        <f>O222*H222</f>
        <v>0</v>
      </c>
      <c r="Q222" s="231">
        <v>0.027</v>
      </c>
      <c r="R222" s="231">
        <f>Q222*H222</f>
        <v>0.35450999999999999</v>
      </c>
      <c r="S222" s="231">
        <v>0</v>
      </c>
      <c r="T222" s="232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33" t="s">
        <v>107</v>
      </c>
      <c r="AT222" s="233" t="s">
        <v>449</v>
      </c>
      <c r="AU222" s="233" t="s">
        <v>90</v>
      </c>
      <c r="AY222" s="19" t="s">
        <v>151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9" t="s">
        <v>88</v>
      </c>
      <c r="BK222" s="234">
        <f>ROUND(I222*H222,2)</f>
        <v>0</v>
      </c>
      <c r="BL222" s="19" t="s">
        <v>158</v>
      </c>
      <c r="BM222" s="233" t="s">
        <v>1103</v>
      </c>
    </row>
    <row r="223" s="13" customFormat="1">
      <c r="A223" s="13"/>
      <c r="B223" s="239"/>
      <c r="C223" s="240"/>
      <c r="D223" s="235" t="s">
        <v>162</v>
      </c>
      <c r="E223" s="240"/>
      <c r="F223" s="242" t="s">
        <v>1097</v>
      </c>
      <c r="G223" s="240"/>
      <c r="H223" s="243">
        <v>13.130000000000001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162</v>
      </c>
      <c r="AU223" s="249" t="s">
        <v>90</v>
      </c>
      <c r="AV223" s="13" t="s">
        <v>90</v>
      </c>
      <c r="AW223" s="13" t="s">
        <v>4</v>
      </c>
      <c r="AX223" s="13" t="s">
        <v>88</v>
      </c>
      <c r="AY223" s="249" t="s">
        <v>151</v>
      </c>
    </row>
    <row r="224" s="2" customFormat="1" ht="16.5" customHeight="1">
      <c r="A224" s="41"/>
      <c r="B224" s="42"/>
      <c r="C224" s="282" t="s">
        <v>522</v>
      </c>
      <c r="D224" s="282" t="s">
        <v>449</v>
      </c>
      <c r="E224" s="283" t="s">
        <v>1104</v>
      </c>
      <c r="F224" s="284" t="s">
        <v>1105</v>
      </c>
      <c r="G224" s="285" t="s">
        <v>555</v>
      </c>
      <c r="H224" s="286">
        <v>13.130000000000001</v>
      </c>
      <c r="I224" s="287"/>
      <c r="J224" s="288">
        <f>ROUND(I224*H224,2)</f>
        <v>0</v>
      </c>
      <c r="K224" s="284" t="s">
        <v>157</v>
      </c>
      <c r="L224" s="289"/>
      <c r="M224" s="290" t="s">
        <v>35</v>
      </c>
      <c r="N224" s="291" t="s">
        <v>51</v>
      </c>
      <c r="O224" s="87"/>
      <c r="P224" s="231">
        <f>O224*H224</f>
        <v>0</v>
      </c>
      <c r="Q224" s="231">
        <v>0.040000000000000001</v>
      </c>
      <c r="R224" s="231">
        <f>Q224*H224</f>
        <v>0.5252</v>
      </c>
      <c r="S224" s="231">
        <v>0</v>
      </c>
      <c r="T224" s="232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33" t="s">
        <v>107</v>
      </c>
      <c r="AT224" s="233" t="s">
        <v>449</v>
      </c>
      <c r="AU224" s="233" t="s">
        <v>90</v>
      </c>
      <c r="AY224" s="19" t="s">
        <v>151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9" t="s">
        <v>88</v>
      </c>
      <c r="BK224" s="234">
        <f>ROUND(I224*H224,2)</f>
        <v>0</v>
      </c>
      <c r="BL224" s="19" t="s">
        <v>158</v>
      </c>
      <c r="BM224" s="233" t="s">
        <v>1106</v>
      </c>
    </row>
    <row r="225" s="13" customFormat="1">
      <c r="A225" s="13"/>
      <c r="B225" s="239"/>
      <c r="C225" s="240"/>
      <c r="D225" s="235" t="s">
        <v>162</v>
      </c>
      <c r="E225" s="240"/>
      <c r="F225" s="242" t="s">
        <v>1097</v>
      </c>
      <c r="G225" s="240"/>
      <c r="H225" s="243">
        <v>13.130000000000001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162</v>
      </c>
      <c r="AU225" s="249" t="s">
        <v>90</v>
      </c>
      <c r="AV225" s="13" t="s">
        <v>90</v>
      </c>
      <c r="AW225" s="13" t="s">
        <v>4</v>
      </c>
      <c r="AX225" s="13" t="s">
        <v>88</v>
      </c>
      <c r="AY225" s="249" t="s">
        <v>151</v>
      </c>
    </row>
    <row r="226" s="2" customFormat="1" ht="16.5" customHeight="1">
      <c r="A226" s="41"/>
      <c r="B226" s="42"/>
      <c r="C226" s="282" t="s">
        <v>527</v>
      </c>
      <c r="D226" s="282" t="s">
        <v>449</v>
      </c>
      <c r="E226" s="283" t="s">
        <v>1107</v>
      </c>
      <c r="F226" s="284" t="s">
        <v>1108</v>
      </c>
      <c r="G226" s="285" t="s">
        <v>555</v>
      </c>
      <c r="H226" s="286">
        <v>13.130000000000001</v>
      </c>
      <c r="I226" s="287"/>
      <c r="J226" s="288">
        <f>ROUND(I226*H226,2)</f>
        <v>0</v>
      </c>
      <c r="K226" s="284" t="s">
        <v>157</v>
      </c>
      <c r="L226" s="289"/>
      <c r="M226" s="290" t="s">
        <v>35</v>
      </c>
      <c r="N226" s="291" t="s">
        <v>51</v>
      </c>
      <c r="O226" s="87"/>
      <c r="P226" s="231">
        <f>O226*H226</f>
        <v>0</v>
      </c>
      <c r="Q226" s="231">
        <v>0.071999999999999995</v>
      </c>
      <c r="R226" s="231">
        <f>Q226*H226</f>
        <v>0.94535999999999998</v>
      </c>
      <c r="S226" s="231">
        <v>0</v>
      </c>
      <c r="T226" s="232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33" t="s">
        <v>107</v>
      </c>
      <c r="AT226" s="233" t="s">
        <v>449</v>
      </c>
      <c r="AU226" s="233" t="s">
        <v>90</v>
      </c>
      <c r="AY226" s="19" t="s">
        <v>151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9" t="s">
        <v>88</v>
      </c>
      <c r="BK226" s="234">
        <f>ROUND(I226*H226,2)</f>
        <v>0</v>
      </c>
      <c r="BL226" s="19" t="s">
        <v>158</v>
      </c>
      <c r="BM226" s="233" t="s">
        <v>1109</v>
      </c>
    </row>
    <row r="227" s="13" customFormat="1">
      <c r="A227" s="13"/>
      <c r="B227" s="239"/>
      <c r="C227" s="240"/>
      <c r="D227" s="235" t="s">
        <v>162</v>
      </c>
      <c r="E227" s="240"/>
      <c r="F227" s="242" t="s">
        <v>1097</v>
      </c>
      <c r="G227" s="240"/>
      <c r="H227" s="243">
        <v>13.130000000000001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162</v>
      </c>
      <c r="AU227" s="249" t="s">
        <v>90</v>
      </c>
      <c r="AV227" s="13" t="s">
        <v>90</v>
      </c>
      <c r="AW227" s="13" t="s">
        <v>4</v>
      </c>
      <c r="AX227" s="13" t="s">
        <v>88</v>
      </c>
      <c r="AY227" s="249" t="s">
        <v>151</v>
      </c>
    </row>
    <row r="228" s="2" customFormat="1" ht="16.5" customHeight="1">
      <c r="A228" s="41"/>
      <c r="B228" s="42"/>
      <c r="C228" s="222" t="s">
        <v>533</v>
      </c>
      <c r="D228" s="222" t="s">
        <v>153</v>
      </c>
      <c r="E228" s="223" t="s">
        <v>1110</v>
      </c>
      <c r="F228" s="224" t="s">
        <v>1111</v>
      </c>
      <c r="G228" s="225" t="s">
        <v>555</v>
      </c>
      <c r="H228" s="226">
        <v>13</v>
      </c>
      <c r="I228" s="227"/>
      <c r="J228" s="228">
        <f>ROUND(I228*H228,2)</f>
        <v>0</v>
      </c>
      <c r="K228" s="224" t="s">
        <v>157</v>
      </c>
      <c r="L228" s="47"/>
      <c r="M228" s="229" t="s">
        <v>35</v>
      </c>
      <c r="N228" s="230" t="s">
        <v>51</v>
      </c>
      <c r="O228" s="87"/>
      <c r="P228" s="231">
        <f>O228*H228</f>
        <v>0</v>
      </c>
      <c r="Q228" s="231">
        <v>0.217338</v>
      </c>
      <c r="R228" s="231">
        <f>Q228*H228</f>
        <v>2.8253940000000002</v>
      </c>
      <c r="S228" s="231">
        <v>0</v>
      </c>
      <c r="T228" s="232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33" t="s">
        <v>158</v>
      </c>
      <c r="AT228" s="233" t="s">
        <v>153</v>
      </c>
      <c r="AU228" s="233" t="s">
        <v>90</v>
      </c>
      <c r="AY228" s="19" t="s">
        <v>151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9" t="s">
        <v>88</v>
      </c>
      <c r="BK228" s="234">
        <f>ROUND(I228*H228,2)</f>
        <v>0</v>
      </c>
      <c r="BL228" s="19" t="s">
        <v>158</v>
      </c>
      <c r="BM228" s="233" t="s">
        <v>1112</v>
      </c>
    </row>
    <row r="229" s="2" customFormat="1">
      <c r="A229" s="41"/>
      <c r="B229" s="42"/>
      <c r="C229" s="43"/>
      <c r="D229" s="235" t="s">
        <v>160</v>
      </c>
      <c r="E229" s="43"/>
      <c r="F229" s="236" t="s">
        <v>1113</v>
      </c>
      <c r="G229" s="43"/>
      <c r="H229" s="43"/>
      <c r="I229" s="140"/>
      <c r="J229" s="43"/>
      <c r="K229" s="43"/>
      <c r="L229" s="47"/>
      <c r="M229" s="237"/>
      <c r="N229" s="238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160</v>
      </c>
      <c r="AU229" s="19" t="s">
        <v>90</v>
      </c>
    </row>
    <row r="230" s="13" customFormat="1">
      <c r="A230" s="13"/>
      <c r="B230" s="239"/>
      <c r="C230" s="240"/>
      <c r="D230" s="235" t="s">
        <v>162</v>
      </c>
      <c r="E230" s="241" t="s">
        <v>35</v>
      </c>
      <c r="F230" s="242" t="s">
        <v>274</v>
      </c>
      <c r="G230" s="240"/>
      <c r="H230" s="243">
        <v>13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162</v>
      </c>
      <c r="AU230" s="249" t="s">
        <v>90</v>
      </c>
      <c r="AV230" s="13" t="s">
        <v>90</v>
      </c>
      <c r="AW230" s="13" t="s">
        <v>41</v>
      </c>
      <c r="AX230" s="13" t="s">
        <v>88</v>
      </c>
      <c r="AY230" s="249" t="s">
        <v>151</v>
      </c>
    </row>
    <row r="231" s="2" customFormat="1" ht="16.5" customHeight="1">
      <c r="A231" s="41"/>
      <c r="B231" s="42"/>
      <c r="C231" s="282" t="s">
        <v>552</v>
      </c>
      <c r="D231" s="282" t="s">
        <v>449</v>
      </c>
      <c r="E231" s="283" t="s">
        <v>1114</v>
      </c>
      <c r="F231" s="284" t="s">
        <v>1115</v>
      </c>
      <c r="G231" s="285" t="s">
        <v>555</v>
      </c>
      <c r="H231" s="286">
        <v>13.130000000000001</v>
      </c>
      <c r="I231" s="287"/>
      <c r="J231" s="288">
        <f>ROUND(I231*H231,2)</f>
        <v>0</v>
      </c>
      <c r="K231" s="284" t="s">
        <v>356</v>
      </c>
      <c r="L231" s="289"/>
      <c r="M231" s="290" t="s">
        <v>35</v>
      </c>
      <c r="N231" s="291" t="s">
        <v>51</v>
      </c>
      <c r="O231" s="87"/>
      <c r="P231" s="231">
        <f>O231*H231</f>
        <v>0</v>
      </c>
      <c r="Q231" s="231">
        <v>0.058000000000000003</v>
      </c>
      <c r="R231" s="231">
        <f>Q231*H231</f>
        <v>0.76154000000000011</v>
      </c>
      <c r="S231" s="231">
        <v>0</v>
      </c>
      <c r="T231" s="232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33" t="s">
        <v>107</v>
      </c>
      <c r="AT231" s="233" t="s">
        <v>449</v>
      </c>
      <c r="AU231" s="233" t="s">
        <v>90</v>
      </c>
      <c r="AY231" s="19" t="s">
        <v>151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9" t="s">
        <v>88</v>
      </c>
      <c r="BK231" s="234">
        <f>ROUND(I231*H231,2)</f>
        <v>0</v>
      </c>
      <c r="BL231" s="19" t="s">
        <v>158</v>
      </c>
      <c r="BM231" s="233" t="s">
        <v>1116</v>
      </c>
    </row>
    <row r="232" s="13" customFormat="1">
      <c r="A232" s="13"/>
      <c r="B232" s="239"/>
      <c r="C232" s="240"/>
      <c r="D232" s="235" t="s">
        <v>162</v>
      </c>
      <c r="E232" s="240"/>
      <c r="F232" s="242" t="s">
        <v>1097</v>
      </c>
      <c r="G232" s="240"/>
      <c r="H232" s="243">
        <v>13.130000000000001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162</v>
      </c>
      <c r="AU232" s="249" t="s">
        <v>90</v>
      </c>
      <c r="AV232" s="13" t="s">
        <v>90</v>
      </c>
      <c r="AW232" s="13" t="s">
        <v>4</v>
      </c>
      <c r="AX232" s="13" t="s">
        <v>88</v>
      </c>
      <c r="AY232" s="249" t="s">
        <v>151</v>
      </c>
    </row>
    <row r="233" s="2" customFormat="1" ht="16.5" customHeight="1">
      <c r="A233" s="41"/>
      <c r="B233" s="42"/>
      <c r="C233" s="222" t="s">
        <v>558</v>
      </c>
      <c r="D233" s="222" t="s">
        <v>153</v>
      </c>
      <c r="E233" s="223" t="s">
        <v>1117</v>
      </c>
      <c r="F233" s="224" t="s">
        <v>1118</v>
      </c>
      <c r="G233" s="225" t="s">
        <v>555</v>
      </c>
      <c r="H233" s="226">
        <v>10</v>
      </c>
      <c r="I233" s="227"/>
      <c r="J233" s="228">
        <f>ROUND(I233*H233,2)</f>
        <v>0</v>
      </c>
      <c r="K233" s="224" t="s">
        <v>157</v>
      </c>
      <c r="L233" s="47"/>
      <c r="M233" s="229" t="s">
        <v>35</v>
      </c>
      <c r="N233" s="230" t="s">
        <v>51</v>
      </c>
      <c r="O233" s="87"/>
      <c r="P233" s="231">
        <f>O233*H233</f>
        <v>0</v>
      </c>
      <c r="Q233" s="231">
        <v>0</v>
      </c>
      <c r="R233" s="231">
        <f>Q233*H233</f>
        <v>0</v>
      </c>
      <c r="S233" s="231">
        <v>0.20000000000000001</v>
      </c>
      <c r="T233" s="232">
        <f>S233*H233</f>
        <v>2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33" t="s">
        <v>158</v>
      </c>
      <c r="AT233" s="233" t="s">
        <v>153</v>
      </c>
      <c r="AU233" s="233" t="s">
        <v>90</v>
      </c>
      <c r="AY233" s="19" t="s">
        <v>151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9" t="s">
        <v>88</v>
      </c>
      <c r="BK233" s="234">
        <f>ROUND(I233*H233,2)</f>
        <v>0</v>
      </c>
      <c r="BL233" s="19" t="s">
        <v>158</v>
      </c>
      <c r="BM233" s="233" t="s">
        <v>1119</v>
      </c>
    </row>
    <row r="234" s="13" customFormat="1">
      <c r="A234" s="13"/>
      <c r="B234" s="239"/>
      <c r="C234" s="240"/>
      <c r="D234" s="235" t="s">
        <v>162</v>
      </c>
      <c r="E234" s="241" t="s">
        <v>35</v>
      </c>
      <c r="F234" s="242" t="s">
        <v>248</v>
      </c>
      <c r="G234" s="240"/>
      <c r="H234" s="243">
        <v>10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162</v>
      </c>
      <c r="AU234" s="249" t="s">
        <v>90</v>
      </c>
      <c r="AV234" s="13" t="s">
        <v>90</v>
      </c>
      <c r="AW234" s="13" t="s">
        <v>41</v>
      </c>
      <c r="AX234" s="13" t="s">
        <v>88</v>
      </c>
      <c r="AY234" s="249" t="s">
        <v>151</v>
      </c>
    </row>
    <row r="235" s="2" customFormat="1" ht="16.5" customHeight="1">
      <c r="A235" s="41"/>
      <c r="B235" s="42"/>
      <c r="C235" s="222" t="s">
        <v>563</v>
      </c>
      <c r="D235" s="222" t="s">
        <v>153</v>
      </c>
      <c r="E235" s="223" t="s">
        <v>717</v>
      </c>
      <c r="F235" s="224" t="s">
        <v>718</v>
      </c>
      <c r="G235" s="225" t="s">
        <v>213</v>
      </c>
      <c r="H235" s="226">
        <v>46.5</v>
      </c>
      <c r="I235" s="227"/>
      <c r="J235" s="228">
        <f>ROUND(I235*H235,2)</f>
        <v>0</v>
      </c>
      <c r="K235" s="224" t="s">
        <v>157</v>
      </c>
      <c r="L235" s="47"/>
      <c r="M235" s="229" t="s">
        <v>35</v>
      </c>
      <c r="N235" s="230" t="s">
        <v>51</v>
      </c>
      <c r="O235" s="87"/>
      <c r="P235" s="231">
        <f>O235*H235</f>
        <v>0</v>
      </c>
      <c r="Q235" s="231">
        <v>9.4500000000000007E-05</v>
      </c>
      <c r="R235" s="231">
        <f>Q235*H235</f>
        <v>0.0043942500000000006</v>
      </c>
      <c r="S235" s="231">
        <v>0</v>
      </c>
      <c r="T235" s="232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33" t="s">
        <v>158</v>
      </c>
      <c r="AT235" s="233" t="s">
        <v>153</v>
      </c>
      <c r="AU235" s="233" t="s">
        <v>90</v>
      </c>
      <c r="AY235" s="19" t="s">
        <v>151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9" t="s">
        <v>88</v>
      </c>
      <c r="BK235" s="234">
        <f>ROUND(I235*H235,2)</f>
        <v>0</v>
      </c>
      <c r="BL235" s="19" t="s">
        <v>158</v>
      </c>
      <c r="BM235" s="233" t="s">
        <v>1120</v>
      </c>
    </row>
    <row r="236" s="13" customFormat="1">
      <c r="A236" s="13"/>
      <c r="B236" s="239"/>
      <c r="C236" s="240"/>
      <c r="D236" s="235" t="s">
        <v>162</v>
      </c>
      <c r="E236" s="241" t="s">
        <v>35</v>
      </c>
      <c r="F236" s="242" t="s">
        <v>1069</v>
      </c>
      <c r="G236" s="240"/>
      <c r="H236" s="243">
        <v>46.5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162</v>
      </c>
      <c r="AU236" s="249" t="s">
        <v>90</v>
      </c>
      <c r="AV236" s="13" t="s">
        <v>90</v>
      </c>
      <c r="AW236" s="13" t="s">
        <v>41</v>
      </c>
      <c r="AX236" s="13" t="s">
        <v>88</v>
      </c>
      <c r="AY236" s="249" t="s">
        <v>151</v>
      </c>
    </row>
    <row r="237" s="12" customFormat="1" ht="22.8" customHeight="1">
      <c r="A237" s="12"/>
      <c r="B237" s="206"/>
      <c r="C237" s="207"/>
      <c r="D237" s="208" t="s">
        <v>79</v>
      </c>
      <c r="E237" s="220" t="s">
        <v>243</v>
      </c>
      <c r="F237" s="220" t="s">
        <v>725</v>
      </c>
      <c r="G237" s="207"/>
      <c r="H237" s="207"/>
      <c r="I237" s="210"/>
      <c r="J237" s="221">
        <f>BK237</f>
        <v>0</v>
      </c>
      <c r="K237" s="207"/>
      <c r="L237" s="212"/>
      <c r="M237" s="213"/>
      <c r="N237" s="214"/>
      <c r="O237" s="214"/>
      <c r="P237" s="215">
        <f>SUM(P238:P240)</f>
        <v>0</v>
      </c>
      <c r="Q237" s="214"/>
      <c r="R237" s="215">
        <f>SUM(R238:R240)</f>
        <v>0.00012650049999999999</v>
      </c>
      <c r="S237" s="214"/>
      <c r="T237" s="216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7" t="s">
        <v>88</v>
      </c>
      <c r="AT237" s="218" t="s">
        <v>79</v>
      </c>
      <c r="AU237" s="218" t="s">
        <v>88</v>
      </c>
      <c r="AY237" s="217" t="s">
        <v>151</v>
      </c>
      <c r="BK237" s="219">
        <f>SUM(BK238:BK240)</f>
        <v>0</v>
      </c>
    </row>
    <row r="238" s="2" customFormat="1" ht="16.5" customHeight="1">
      <c r="A238" s="41"/>
      <c r="B238" s="42"/>
      <c r="C238" s="222" t="s">
        <v>567</v>
      </c>
      <c r="D238" s="222" t="s">
        <v>153</v>
      </c>
      <c r="E238" s="223" t="s">
        <v>727</v>
      </c>
      <c r="F238" s="224" t="s">
        <v>728</v>
      </c>
      <c r="G238" s="225" t="s">
        <v>213</v>
      </c>
      <c r="H238" s="226">
        <v>76.900000000000006</v>
      </c>
      <c r="I238" s="227"/>
      <c r="J238" s="228">
        <f>ROUND(I238*H238,2)</f>
        <v>0</v>
      </c>
      <c r="K238" s="224" t="s">
        <v>157</v>
      </c>
      <c r="L238" s="47"/>
      <c r="M238" s="229" t="s">
        <v>35</v>
      </c>
      <c r="N238" s="230" t="s">
        <v>51</v>
      </c>
      <c r="O238" s="87"/>
      <c r="P238" s="231">
        <f>O238*H238</f>
        <v>0</v>
      </c>
      <c r="Q238" s="231">
        <v>1.6449999999999999E-06</v>
      </c>
      <c r="R238" s="231">
        <f>Q238*H238</f>
        <v>0.00012650049999999999</v>
      </c>
      <c r="S238" s="231">
        <v>0</v>
      </c>
      <c r="T238" s="232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33" t="s">
        <v>158</v>
      </c>
      <c r="AT238" s="233" t="s">
        <v>153</v>
      </c>
      <c r="AU238" s="233" t="s">
        <v>90</v>
      </c>
      <c r="AY238" s="19" t="s">
        <v>151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9" t="s">
        <v>88</v>
      </c>
      <c r="BK238" s="234">
        <f>ROUND(I238*H238,2)</f>
        <v>0</v>
      </c>
      <c r="BL238" s="19" t="s">
        <v>158</v>
      </c>
      <c r="BM238" s="233" t="s">
        <v>1121</v>
      </c>
    </row>
    <row r="239" s="2" customFormat="1">
      <c r="A239" s="41"/>
      <c r="B239" s="42"/>
      <c r="C239" s="43"/>
      <c r="D239" s="235" t="s">
        <v>160</v>
      </c>
      <c r="E239" s="43"/>
      <c r="F239" s="236" t="s">
        <v>730</v>
      </c>
      <c r="G239" s="43"/>
      <c r="H239" s="43"/>
      <c r="I239" s="140"/>
      <c r="J239" s="43"/>
      <c r="K239" s="43"/>
      <c r="L239" s="47"/>
      <c r="M239" s="237"/>
      <c r="N239" s="238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19" t="s">
        <v>160</v>
      </c>
      <c r="AU239" s="19" t="s">
        <v>90</v>
      </c>
    </row>
    <row r="240" s="13" customFormat="1">
      <c r="A240" s="13"/>
      <c r="B240" s="239"/>
      <c r="C240" s="240"/>
      <c r="D240" s="235" t="s">
        <v>162</v>
      </c>
      <c r="E240" s="241" t="s">
        <v>35</v>
      </c>
      <c r="F240" s="242" t="s">
        <v>1122</v>
      </c>
      <c r="G240" s="240"/>
      <c r="H240" s="243">
        <v>76.900000000000006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162</v>
      </c>
      <c r="AU240" s="249" t="s">
        <v>90</v>
      </c>
      <c r="AV240" s="13" t="s">
        <v>90</v>
      </c>
      <c r="AW240" s="13" t="s">
        <v>41</v>
      </c>
      <c r="AX240" s="13" t="s">
        <v>88</v>
      </c>
      <c r="AY240" s="249" t="s">
        <v>151</v>
      </c>
    </row>
    <row r="241" s="12" customFormat="1" ht="22.8" customHeight="1">
      <c r="A241" s="12"/>
      <c r="B241" s="206"/>
      <c r="C241" s="207"/>
      <c r="D241" s="208" t="s">
        <v>79</v>
      </c>
      <c r="E241" s="220" t="s">
        <v>738</v>
      </c>
      <c r="F241" s="220" t="s">
        <v>739</v>
      </c>
      <c r="G241" s="207"/>
      <c r="H241" s="207"/>
      <c r="I241" s="210"/>
      <c r="J241" s="221">
        <f>BK241</f>
        <v>0</v>
      </c>
      <c r="K241" s="207"/>
      <c r="L241" s="212"/>
      <c r="M241" s="213"/>
      <c r="N241" s="214"/>
      <c r="O241" s="214"/>
      <c r="P241" s="215">
        <f>SUM(P242:P257)</f>
        <v>0</v>
      </c>
      <c r="Q241" s="214"/>
      <c r="R241" s="215">
        <f>SUM(R242:R257)</f>
        <v>0</v>
      </c>
      <c r="S241" s="214"/>
      <c r="T241" s="216">
        <f>SUM(T242:T257)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7" t="s">
        <v>88</v>
      </c>
      <c r="AT241" s="218" t="s">
        <v>79</v>
      </c>
      <c r="AU241" s="218" t="s">
        <v>88</v>
      </c>
      <c r="AY241" s="217" t="s">
        <v>151</v>
      </c>
      <c r="BK241" s="219">
        <f>SUM(BK242:BK257)</f>
        <v>0</v>
      </c>
    </row>
    <row r="242" s="2" customFormat="1" ht="24" customHeight="1">
      <c r="A242" s="41"/>
      <c r="B242" s="42"/>
      <c r="C242" s="222" t="s">
        <v>573</v>
      </c>
      <c r="D242" s="222" t="s">
        <v>153</v>
      </c>
      <c r="E242" s="223" t="s">
        <v>741</v>
      </c>
      <c r="F242" s="224" t="s">
        <v>742</v>
      </c>
      <c r="G242" s="225" t="s">
        <v>426</v>
      </c>
      <c r="H242" s="226">
        <v>46.098999999999997</v>
      </c>
      <c r="I242" s="227"/>
      <c r="J242" s="228">
        <f>ROUND(I242*H242,2)</f>
        <v>0</v>
      </c>
      <c r="K242" s="224" t="s">
        <v>157</v>
      </c>
      <c r="L242" s="47"/>
      <c r="M242" s="229" t="s">
        <v>35</v>
      </c>
      <c r="N242" s="230" t="s">
        <v>51</v>
      </c>
      <c r="O242" s="87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33" t="s">
        <v>158</v>
      </c>
      <c r="AT242" s="233" t="s">
        <v>153</v>
      </c>
      <c r="AU242" s="233" t="s">
        <v>90</v>
      </c>
      <c r="AY242" s="19" t="s">
        <v>151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9" t="s">
        <v>88</v>
      </c>
      <c r="BK242" s="234">
        <f>ROUND(I242*H242,2)</f>
        <v>0</v>
      </c>
      <c r="BL242" s="19" t="s">
        <v>158</v>
      </c>
      <c r="BM242" s="233" t="s">
        <v>1123</v>
      </c>
    </row>
    <row r="243" s="2" customFormat="1">
      <c r="A243" s="41"/>
      <c r="B243" s="42"/>
      <c r="C243" s="43"/>
      <c r="D243" s="235" t="s">
        <v>160</v>
      </c>
      <c r="E243" s="43"/>
      <c r="F243" s="236" t="s">
        <v>744</v>
      </c>
      <c r="G243" s="43"/>
      <c r="H243" s="43"/>
      <c r="I243" s="140"/>
      <c r="J243" s="43"/>
      <c r="K243" s="43"/>
      <c r="L243" s="47"/>
      <c r="M243" s="237"/>
      <c r="N243" s="238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19" t="s">
        <v>160</v>
      </c>
      <c r="AU243" s="19" t="s">
        <v>90</v>
      </c>
    </row>
    <row r="244" s="2" customFormat="1" ht="24" customHeight="1">
      <c r="A244" s="41"/>
      <c r="B244" s="42"/>
      <c r="C244" s="222" t="s">
        <v>579</v>
      </c>
      <c r="D244" s="222" t="s">
        <v>153</v>
      </c>
      <c r="E244" s="223" t="s">
        <v>746</v>
      </c>
      <c r="F244" s="224" t="s">
        <v>747</v>
      </c>
      <c r="G244" s="225" t="s">
        <v>426</v>
      </c>
      <c r="H244" s="226">
        <v>414.89100000000002</v>
      </c>
      <c r="I244" s="227"/>
      <c r="J244" s="228">
        <f>ROUND(I244*H244,2)</f>
        <v>0</v>
      </c>
      <c r="K244" s="224" t="s">
        <v>157</v>
      </c>
      <c r="L244" s="47"/>
      <c r="M244" s="229" t="s">
        <v>35</v>
      </c>
      <c r="N244" s="230" t="s">
        <v>51</v>
      </c>
      <c r="O244" s="87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33" t="s">
        <v>158</v>
      </c>
      <c r="AT244" s="233" t="s">
        <v>153</v>
      </c>
      <c r="AU244" s="233" t="s">
        <v>90</v>
      </c>
      <c r="AY244" s="19" t="s">
        <v>151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9" t="s">
        <v>88</v>
      </c>
      <c r="BK244" s="234">
        <f>ROUND(I244*H244,2)</f>
        <v>0</v>
      </c>
      <c r="BL244" s="19" t="s">
        <v>158</v>
      </c>
      <c r="BM244" s="233" t="s">
        <v>1124</v>
      </c>
    </row>
    <row r="245" s="2" customFormat="1">
      <c r="A245" s="41"/>
      <c r="B245" s="42"/>
      <c r="C245" s="43"/>
      <c r="D245" s="235" t="s">
        <v>160</v>
      </c>
      <c r="E245" s="43"/>
      <c r="F245" s="236" t="s">
        <v>744</v>
      </c>
      <c r="G245" s="43"/>
      <c r="H245" s="43"/>
      <c r="I245" s="140"/>
      <c r="J245" s="43"/>
      <c r="K245" s="43"/>
      <c r="L245" s="47"/>
      <c r="M245" s="237"/>
      <c r="N245" s="238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19" t="s">
        <v>160</v>
      </c>
      <c r="AU245" s="19" t="s">
        <v>90</v>
      </c>
    </row>
    <row r="246" s="13" customFormat="1">
      <c r="A246" s="13"/>
      <c r="B246" s="239"/>
      <c r="C246" s="240"/>
      <c r="D246" s="235" t="s">
        <v>162</v>
      </c>
      <c r="E246" s="240"/>
      <c r="F246" s="242" t="s">
        <v>1125</v>
      </c>
      <c r="G246" s="240"/>
      <c r="H246" s="243">
        <v>414.89100000000002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162</v>
      </c>
      <c r="AU246" s="249" t="s">
        <v>90</v>
      </c>
      <c r="AV246" s="13" t="s">
        <v>90</v>
      </c>
      <c r="AW246" s="13" t="s">
        <v>4</v>
      </c>
      <c r="AX246" s="13" t="s">
        <v>88</v>
      </c>
      <c r="AY246" s="249" t="s">
        <v>151</v>
      </c>
    </row>
    <row r="247" s="2" customFormat="1" ht="16.5" customHeight="1">
      <c r="A247" s="41"/>
      <c r="B247" s="42"/>
      <c r="C247" s="222" t="s">
        <v>588</v>
      </c>
      <c r="D247" s="222" t="s">
        <v>153</v>
      </c>
      <c r="E247" s="223" t="s">
        <v>751</v>
      </c>
      <c r="F247" s="224" t="s">
        <v>752</v>
      </c>
      <c r="G247" s="225" t="s">
        <v>426</v>
      </c>
      <c r="H247" s="226">
        <v>46.098999999999997</v>
      </c>
      <c r="I247" s="227"/>
      <c r="J247" s="228">
        <f>ROUND(I247*H247,2)</f>
        <v>0</v>
      </c>
      <c r="K247" s="224" t="s">
        <v>157</v>
      </c>
      <c r="L247" s="47"/>
      <c r="M247" s="229" t="s">
        <v>35</v>
      </c>
      <c r="N247" s="230" t="s">
        <v>51</v>
      </c>
      <c r="O247" s="87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33" t="s">
        <v>158</v>
      </c>
      <c r="AT247" s="233" t="s">
        <v>153</v>
      </c>
      <c r="AU247" s="233" t="s">
        <v>90</v>
      </c>
      <c r="AY247" s="19" t="s">
        <v>151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9" t="s">
        <v>88</v>
      </c>
      <c r="BK247" s="234">
        <f>ROUND(I247*H247,2)</f>
        <v>0</v>
      </c>
      <c r="BL247" s="19" t="s">
        <v>158</v>
      </c>
      <c r="BM247" s="233" t="s">
        <v>1126</v>
      </c>
    </row>
    <row r="248" s="2" customFormat="1">
      <c r="A248" s="41"/>
      <c r="B248" s="42"/>
      <c r="C248" s="43"/>
      <c r="D248" s="235" t="s">
        <v>160</v>
      </c>
      <c r="E248" s="43"/>
      <c r="F248" s="236" t="s">
        <v>754</v>
      </c>
      <c r="G248" s="43"/>
      <c r="H248" s="43"/>
      <c r="I248" s="140"/>
      <c r="J248" s="43"/>
      <c r="K248" s="43"/>
      <c r="L248" s="47"/>
      <c r="M248" s="237"/>
      <c r="N248" s="238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19" t="s">
        <v>160</v>
      </c>
      <c r="AU248" s="19" t="s">
        <v>90</v>
      </c>
    </row>
    <row r="249" s="2" customFormat="1" ht="24" customHeight="1">
      <c r="A249" s="41"/>
      <c r="B249" s="42"/>
      <c r="C249" s="222" t="s">
        <v>594</v>
      </c>
      <c r="D249" s="222" t="s">
        <v>153</v>
      </c>
      <c r="E249" s="223" t="s">
        <v>756</v>
      </c>
      <c r="F249" s="224" t="s">
        <v>757</v>
      </c>
      <c r="G249" s="225" t="s">
        <v>426</v>
      </c>
      <c r="H249" s="226">
        <v>6.8799999999999999</v>
      </c>
      <c r="I249" s="227"/>
      <c r="J249" s="228">
        <f>ROUND(I249*H249,2)</f>
        <v>0</v>
      </c>
      <c r="K249" s="224" t="s">
        <v>157</v>
      </c>
      <c r="L249" s="47"/>
      <c r="M249" s="229" t="s">
        <v>35</v>
      </c>
      <c r="N249" s="230" t="s">
        <v>51</v>
      </c>
      <c r="O249" s="87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33" t="s">
        <v>158</v>
      </c>
      <c r="AT249" s="233" t="s">
        <v>153</v>
      </c>
      <c r="AU249" s="233" t="s">
        <v>90</v>
      </c>
      <c r="AY249" s="19" t="s">
        <v>151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9" t="s">
        <v>88</v>
      </c>
      <c r="BK249" s="234">
        <f>ROUND(I249*H249,2)</f>
        <v>0</v>
      </c>
      <c r="BL249" s="19" t="s">
        <v>158</v>
      </c>
      <c r="BM249" s="233" t="s">
        <v>1127</v>
      </c>
    </row>
    <row r="250" s="2" customFormat="1">
      <c r="A250" s="41"/>
      <c r="B250" s="42"/>
      <c r="C250" s="43"/>
      <c r="D250" s="235" t="s">
        <v>160</v>
      </c>
      <c r="E250" s="43"/>
      <c r="F250" s="236" t="s">
        <v>759</v>
      </c>
      <c r="G250" s="43"/>
      <c r="H250" s="43"/>
      <c r="I250" s="140"/>
      <c r="J250" s="43"/>
      <c r="K250" s="43"/>
      <c r="L250" s="47"/>
      <c r="M250" s="237"/>
      <c r="N250" s="238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19" t="s">
        <v>160</v>
      </c>
      <c r="AU250" s="19" t="s">
        <v>90</v>
      </c>
    </row>
    <row r="251" s="13" customFormat="1">
      <c r="A251" s="13"/>
      <c r="B251" s="239"/>
      <c r="C251" s="240"/>
      <c r="D251" s="235" t="s">
        <v>162</v>
      </c>
      <c r="E251" s="241" t="s">
        <v>35</v>
      </c>
      <c r="F251" s="242" t="s">
        <v>1128</v>
      </c>
      <c r="G251" s="240"/>
      <c r="H251" s="243">
        <v>6.8799999999999999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162</v>
      </c>
      <c r="AU251" s="249" t="s">
        <v>90</v>
      </c>
      <c r="AV251" s="13" t="s">
        <v>90</v>
      </c>
      <c r="AW251" s="13" t="s">
        <v>41</v>
      </c>
      <c r="AX251" s="13" t="s">
        <v>88</v>
      </c>
      <c r="AY251" s="249" t="s">
        <v>151</v>
      </c>
    </row>
    <row r="252" s="2" customFormat="1" ht="24" customHeight="1">
      <c r="A252" s="41"/>
      <c r="B252" s="42"/>
      <c r="C252" s="222" t="s">
        <v>599</v>
      </c>
      <c r="D252" s="222" t="s">
        <v>153</v>
      </c>
      <c r="E252" s="223" t="s">
        <v>762</v>
      </c>
      <c r="F252" s="224" t="s">
        <v>763</v>
      </c>
      <c r="G252" s="225" t="s">
        <v>426</v>
      </c>
      <c r="H252" s="226">
        <v>16.917999999999999</v>
      </c>
      <c r="I252" s="227"/>
      <c r="J252" s="228">
        <f>ROUND(I252*H252,2)</f>
        <v>0</v>
      </c>
      <c r="K252" s="224" t="s">
        <v>157</v>
      </c>
      <c r="L252" s="47"/>
      <c r="M252" s="229" t="s">
        <v>35</v>
      </c>
      <c r="N252" s="230" t="s">
        <v>51</v>
      </c>
      <c r="O252" s="87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33" t="s">
        <v>158</v>
      </c>
      <c r="AT252" s="233" t="s">
        <v>153</v>
      </c>
      <c r="AU252" s="233" t="s">
        <v>90</v>
      </c>
      <c r="AY252" s="19" t="s">
        <v>151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9" t="s">
        <v>88</v>
      </c>
      <c r="BK252" s="234">
        <f>ROUND(I252*H252,2)</f>
        <v>0</v>
      </c>
      <c r="BL252" s="19" t="s">
        <v>158</v>
      </c>
      <c r="BM252" s="233" t="s">
        <v>1129</v>
      </c>
    </row>
    <row r="253" s="2" customFormat="1">
      <c r="A253" s="41"/>
      <c r="B253" s="42"/>
      <c r="C253" s="43"/>
      <c r="D253" s="235" t="s">
        <v>160</v>
      </c>
      <c r="E253" s="43"/>
      <c r="F253" s="236" t="s">
        <v>759</v>
      </c>
      <c r="G253" s="43"/>
      <c r="H253" s="43"/>
      <c r="I253" s="140"/>
      <c r="J253" s="43"/>
      <c r="K253" s="43"/>
      <c r="L253" s="47"/>
      <c r="M253" s="237"/>
      <c r="N253" s="238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19" t="s">
        <v>160</v>
      </c>
      <c r="AU253" s="19" t="s">
        <v>90</v>
      </c>
    </row>
    <row r="254" s="13" customFormat="1">
      <c r="A254" s="13"/>
      <c r="B254" s="239"/>
      <c r="C254" s="240"/>
      <c r="D254" s="235" t="s">
        <v>162</v>
      </c>
      <c r="E254" s="241" t="s">
        <v>35</v>
      </c>
      <c r="F254" s="242" t="s">
        <v>1130</v>
      </c>
      <c r="G254" s="240"/>
      <c r="H254" s="243">
        <v>16.917999999999999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162</v>
      </c>
      <c r="AU254" s="249" t="s">
        <v>90</v>
      </c>
      <c r="AV254" s="13" t="s">
        <v>90</v>
      </c>
      <c r="AW254" s="13" t="s">
        <v>41</v>
      </c>
      <c r="AX254" s="13" t="s">
        <v>88</v>
      </c>
      <c r="AY254" s="249" t="s">
        <v>151</v>
      </c>
    </row>
    <row r="255" s="2" customFormat="1" ht="24" customHeight="1">
      <c r="A255" s="41"/>
      <c r="B255" s="42"/>
      <c r="C255" s="222" t="s">
        <v>604</v>
      </c>
      <c r="D255" s="222" t="s">
        <v>153</v>
      </c>
      <c r="E255" s="223" t="s">
        <v>767</v>
      </c>
      <c r="F255" s="224" t="s">
        <v>425</v>
      </c>
      <c r="G255" s="225" t="s">
        <v>426</v>
      </c>
      <c r="H255" s="226">
        <v>22.300999999999998</v>
      </c>
      <c r="I255" s="227"/>
      <c r="J255" s="228">
        <f>ROUND(I255*H255,2)</f>
        <v>0</v>
      </c>
      <c r="K255" s="224" t="s">
        <v>157</v>
      </c>
      <c r="L255" s="47"/>
      <c r="M255" s="229" t="s">
        <v>35</v>
      </c>
      <c r="N255" s="230" t="s">
        <v>51</v>
      </c>
      <c r="O255" s="87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33" t="s">
        <v>158</v>
      </c>
      <c r="AT255" s="233" t="s">
        <v>153</v>
      </c>
      <c r="AU255" s="233" t="s">
        <v>90</v>
      </c>
      <c r="AY255" s="19" t="s">
        <v>151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9" t="s">
        <v>88</v>
      </c>
      <c r="BK255" s="234">
        <f>ROUND(I255*H255,2)</f>
        <v>0</v>
      </c>
      <c r="BL255" s="19" t="s">
        <v>158</v>
      </c>
      <c r="BM255" s="233" t="s">
        <v>1131</v>
      </c>
    </row>
    <row r="256" s="2" customFormat="1">
      <c r="A256" s="41"/>
      <c r="B256" s="42"/>
      <c r="C256" s="43"/>
      <c r="D256" s="235" t="s">
        <v>160</v>
      </c>
      <c r="E256" s="43"/>
      <c r="F256" s="236" t="s">
        <v>759</v>
      </c>
      <c r="G256" s="43"/>
      <c r="H256" s="43"/>
      <c r="I256" s="140"/>
      <c r="J256" s="43"/>
      <c r="K256" s="43"/>
      <c r="L256" s="47"/>
      <c r="M256" s="237"/>
      <c r="N256" s="238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19" t="s">
        <v>160</v>
      </c>
      <c r="AU256" s="19" t="s">
        <v>90</v>
      </c>
    </row>
    <row r="257" s="13" customFormat="1">
      <c r="A257" s="13"/>
      <c r="B257" s="239"/>
      <c r="C257" s="240"/>
      <c r="D257" s="235" t="s">
        <v>162</v>
      </c>
      <c r="E257" s="241" t="s">
        <v>35</v>
      </c>
      <c r="F257" s="242" t="s">
        <v>1132</v>
      </c>
      <c r="G257" s="240"/>
      <c r="H257" s="243">
        <v>22.300999999999998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162</v>
      </c>
      <c r="AU257" s="249" t="s">
        <v>90</v>
      </c>
      <c r="AV257" s="13" t="s">
        <v>90</v>
      </c>
      <c r="AW257" s="13" t="s">
        <v>41</v>
      </c>
      <c r="AX257" s="13" t="s">
        <v>88</v>
      </c>
      <c r="AY257" s="249" t="s">
        <v>151</v>
      </c>
    </row>
    <row r="258" s="12" customFormat="1" ht="22.8" customHeight="1">
      <c r="A258" s="12"/>
      <c r="B258" s="206"/>
      <c r="C258" s="207"/>
      <c r="D258" s="208" t="s">
        <v>79</v>
      </c>
      <c r="E258" s="220" t="s">
        <v>770</v>
      </c>
      <c r="F258" s="220" t="s">
        <v>771</v>
      </c>
      <c r="G258" s="207"/>
      <c r="H258" s="207"/>
      <c r="I258" s="210"/>
      <c r="J258" s="221">
        <f>BK258</f>
        <v>0</v>
      </c>
      <c r="K258" s="207"/>
      <c r="L258" s="212"/>
      <c r="M258" s="213"/>
      <c r="N258" s="214"/>
      <c r="O258" s="214"/>
      <c r="P258" s="215">
        <f>SUM(P259:P260)</f>
        <v>0</v>
      </c>
      <c r="Q258" s="214"/>
      <c r="R258" s="215">
        <f>SUM(R259:R260)</f>
        <v>0</v>
      </c>
      <c r="S258" s="214"/>
      <c r="T258" s="216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7" t="s">
        <v>88</v>
      </c>
      <c r="AT258" s="218" t="s">
        <v>79</v>
      </c>
      <c r="AU258" s="218" t="s">
        <v>88</v>
      </c>
      <c r="AY258" s="217" t="s">
        <v>151</v>
      </c>
      <c r="BK258" s="219">
        <f>SUM(BK259:BK260)</f>
        <v>0</v>
      </c>
    </row>
    <row r="259" s="2" customFormat="1" ht="24" customHeight="1">
      <c r="A259" s="41"/>
      <c r="B259" s="42"/>
      <c r="C259" s="222" t="s">
        <v>609</v>
      </c>
      <c r="D259" s="222" t="s">
        <v>153</v>
      </c>
      <c r="E259" s="223" t="s">
        <v>773</v>
      </c>
      <c r="F259" s="224" t="s">
        <v>774</v>
      </c>
      <c r="G259" s="225" t="s">
        <v>426</v>
      </c>
      <c r="H259" s="226">
        <v>136.82400000000001</v>
      </c>
      <c r="I259" s="227"/>
      <c r="J259" s="228">
        <f>ROUND(I259*H259,2)</f>
        <v>0</v>
      </c>
      <c r="K259" s="224" t="s">
        <v>157</v>
      </c>
      <c r="L259" s="47"/>
      <c r="M259" s="229" t="s">
        <v>35</v>
      </c>
      <c r="N259" s="230" t="s">
        <v>51</v>
      </c>
      <c r="O259" s="87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33" t="s">
        <v>158</v>
      </c>
      <c r="AT259" s="233" t="s">
        <v>153</v>
      </c>
      <c r="AU259" s="233" t="s">
        <v>90</v>
      </c>
      <c r="AY259" s="19" t="s">
        <v>151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9" t="s">
        <v>88</v>
      </c>
      <c r="BK259" s="234">
        <f>ROUND(I259*H259,2)</f>
        <v>0</v>
      </c>
      <c r="BL259" s="19" t="s">
        <v>158</v>
      </c>
      <c r="BM259" s="233" t="s">
        <v>1133</v>
      </c>
    </row>
    <row r="260" s="2" customFormat="1">
      <c r="A260" s="41"/>
      <c r="B260" s="42"/>
      <c r="C260" s="43"/>
      <c r="D260" s="235" t="s">
        <v>160</v>
      </c>
      <c r="E260" s="43"/>
      <c r="F260" s="236" t="s">
        <v>776</v>
      </c>
      <c r="G260" s="43"/>
      <c r="H260" s="43"/>
      <c r="I260" s="140"/>
      <c r="J260" s="43"/>
      <c r="K260" s="43"/>
      <c r="L260" s="47"/>
      <c r="M260" s="292"/>
      <c r="N260" s="293"/>
      <c r="O260" s="294"/>
      <c r="P260" s="294"/>
      <c r="Q260" s="294"/>
      <c r="R260" s="294"/>
      <c r="S260" s="294"/>
      <c r="T260" s="295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19" t="s">
        <v>160</v>
      </c>
      <c r="AU260" s="19" t="s">
        <v>90</v>
      </c>
    </row>
    <row r="261" s="2" customFormat="1" ht="6.96" customHeight="1">
      <c r="A261" s="41"/>
      <c r="B261" s="62"/>
      <c r="C261" s="63"/>
      <c r="D261" s="63"/>
      <c r="E261" s="63"/>
      <c r="F261" s="63"/>
      <c r="G261" s="63"/>
      <c r="H261" s="63"/>
      <c r="I261" s="170"/>
      <c r="J261" s="63"/>
      <c r="K261" s="63"/>
      <c r="L261" s="47"/>
      <c r="M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</row>
  </sheetData>
  <sheetProtection sheet="1" autoFilter="0" formatColumns="0" formatRows="0" objects="1" scenarios="1" spinCount="100000" saltValue="vUZ6G5XwErrN3CIP3XP0plibJ5NuepuSyB0VdQuhF4jwW4/+Gm28fAg6/gTmWOYhBGUnQ2uZcKO61/0vDlEk+g==" hashValue="XlNsSqT3bzUhLIpYJzsESjdIvamoj56fATEgon8gdBwpYhvGZ2A4MGd8dALWkxPcKgAZB24N9q8lPsmt/8rOWA==" algorithmName="SHA-512" password="CC35"/>
  <autoFilter ref="C87:K26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  <c r="AZ2" s="132" t="s">
        <v>1134</v>
      </c>
      <c r="BA2" s="132" t="s">
        <v>35</v>
      </c>
      <c r="BB2" s="132" t="s">
        <v>35</v>
      </c>
      <c r="BC2" s="132" t="s">
        <v>1135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</row>
    <row r="4" s="1" customFormat="1" ht="24.96" customHeight="1">
      <c r="B4" s="22"/>
      <c r="D4" s="136" t="s">
        <v>108</v>
      </c>
      <c r="I4" s="131"/>
      <c r="L4" s="22"/>
      <c r="M4" s="137" t="s">
        <v>10</v>
      </c>
      <c r="AT4" s="19" t="s">
        <v>4</v>
      </c>
    </row>
    <row r="5" s="1" customFormat="1" ht="6.96" customHeight="1">
      <c r="B5" s="22"/>
      <c r="I5" s="131"/>
      <c r="L5" s="22"/>
    </row>
    <row r="6" s="1" customFormat="1" ht="12" customHeight="1">
      <c r="B6" s="22"/>
      <c r="D6" s="138" t="s">
        <v>16</v>
      </c>
      <c r="I6" s="131"/>
      <c r="L6" s="22"/>
    </row>
    <row r="7" s="1" customFormat="1" ht="16.5" customHeight="1">
      <c r="B7" s="22"/>
      <c r="E7" s="139" t="str">
        <f>'Rekapitulace stavby'!K6</f>
        <v>Rekonstrukce kanalizační stoky Hc v ul. Hlubočská, Kolín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121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1136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22. 12. 2017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ROUND(J85,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ROUND((SUM(BE85:BE224)),  2)</f>
        <v>0</v>
      </c>
      <c r="G33" s="41"/>
      <c r="H33" s="41"/>
      <c r="I33" s="159">
        <v>0.20999999999999999</v>
      </c>
      <c r="J33" s="158">
        <f>ROUND(((SUM(BE85:BE224))*I33),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ROUND((SUM(BF85:BF224)),  2)</f>
        <v>0</v>
      </c>
      <c r="G34" s="41"/>
      <c r="H34" s="41"/>
      <c r="I34" s="159">
        <v>0.14999999999999999</v>
      </c>
      <c r="J34" s="158">
        <f>ROUND(((SUM(BF85:BF224))*I34),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ROUND((SUM(BG85:BG224)),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ROUND((SUM(BH85:BH224)),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ROUND((SUM(BI85:BI224)),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123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kanalizační stoky Hc v ul. Hlubočská,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121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04 - Komunikace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22. 12. 2017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ul.28.října 933/11, Čelákovice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124</v>
      </c>
      <c r="D57" s="176"/>
      <c r="E57" s="176"/>
      <c r="F57" s="176"/>
      <c r="G57" s="176"/>
      <c r="H57" s="176"/>
      <c r="I57" s="177"/>
      <c r="J57" s="178" t="s">
        <v>125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J85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126</v>
      </c>
    </row>
    <row r="60" s="9" customFormat="1" ht="24.96" customHeight="1">
      <c r="A60" s="9"/>
      <c r="B60" s="180"/>
      <c r="C60" s="181"/>
      <c r="D60" s="182" t="s">
        <v>127</v>
      </c>
      <c r="E60" s="183"/>
      <c r="F60" s="183"/>
      <c r="G60" s="183"/>
      <c r="H60" s="183"/>
      <c r="I60" s="184"/>
      <c r="J60" s="185">
        <f>J86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128</v>
      </c>
      <c r="E61" s="190"/>
      <c r="F61" s="190"/>
      <c r="G61" s="190"/>
      <c r="H61" s="190"/>
      <c r="I61" s="191"/>
      <c r="J61" s="192">
        <f>J87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131</v>
      </c>
      <c r="E62" s="190"/>
      <c r="F62" s="190"/>
      <c r="G62" s="190"/>
      <c r="H62" s="190"/>
      <c r="I62" s="191"/>
      <c r="J62" s="192">
        <f>J123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133</v>
      </c>
      <c r="E63" s="190"/>
      <c r="F63" s="190"/>
      <c r="G63" s="190"/>
      <c r="H63" s="190"/>
      <c r="I63" s="191"/>
      <c r="J63" s="192">
        <f>J144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134</v>
      </c>
      <c r="E64" s="190"/>
      <c r="F64" s="190"/>
      <c r="G64" s="190"/>
      <c r="H64" s="190"/>
      <c r="I64" s="191"/>
      <c r="J64" s="192">
        <f>J201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135</v>
      </c>
      <c r="E65" s="190"/>
      <c r="F65" s="190"/>
      <c r="G65" s="190"/>
      <c r="H65" s="190"/>
      <c r="I65" s="191"/>
      <c r="J65" s="192">
        <f>J220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140"/>
      <c r="J66" s="43"/>
      <c r="K66" s="43"/>
      <c r="L66" s="1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173"/>
      <c r="J71" s="65"/>
      <c r="K71" s="65"/>
      <c r="L71" s="1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136</v>
      </c>
      <c r="D72" s="43"/>
      <c r="E72" s="43"/>
      <c r="F72" s="43"/>
      <c r="G72" s="43"/>
      <c r="H72" s="43"/>
      <c r="I72" s="140"/>
      <c r="J72" s="43"/>
      <c r="K72" s="43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4" t="str">
        <f>E7</f>
        <v>Rekonstrukce kanalizační stoky Hc v ul. Hlubočská, Kolín</v>
      </c>
      <c r="F75" s="34"/>
      <c r="G75" s="34"/>
      <c r="H75" s="34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121</v>
      </c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04 - Komunikace</v>
      </c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22</v>
      </c>
      <c r="D79" s="43"/>
      <c r="E79" s="43"/>
      <c r="F79" s="29" t="str">
        <f>F12</f>
        <v>Kolín</v>
      </c>
      <c r="G79" s="43"/>
      <c r="H79" s="43"/>
      <c r="I79" s="144" t="s">
        <v>24</v>
      </c>
      <c r="J79" s="75" t="str">
        <f>IF(J12="","",J12)</f>
        <v>22. 12. 2017</v>
      </c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40"/>
      <c r="J80" s="43"/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3.05" customHeight="1">
      <c r="A81" s="41"/>
      <c r="B81" s="42"/>
      <c r="C81" s="34" t="s">
        <v>30</v>
      </c>
      <c r="D81" s="43"/>
      <c r="E81" s="43"/>
      <c r="F81" s="29" t="str">
        <f>E15</f>
        <v>Město Kolín, Karlovo nám. 78, 280 02 Kolín</v>
      </c>
      <c r="G81" s="43"/>
      <c r="H81" s="43"/>
      <c r="I81" s="144" t="s">
        <v>38</v>
      </c>
      <c r="J81" s="39" t="str">
        <f>E21</f>
        <v>LK PROJEKT s.r.o., ul.28.října 933/11, Čelákovice</v>
      </c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36</v>
      </c>
      <c r="D82" s="43"/>
      <c r="E82" s="43"/>
      <c r="F82" s="29" t="str">
        <f>IF(E18="","",E18)</f>
        <v>Vyplň údaj</v>
      </c>
      <c r="G82" s="43"/>
      <c r="H82" s="43"/>
      <c r="I82" s="144" t="s">
        <v>42</v>
      </c>
      <c r="J82" s="39" t="str">
        <f>E24</f>
        <v xml:space="preserve"> 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140"/>
      <c r="J83" s="43"/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94"/>
      <c r="B84" s="195"/>
      <c r="C84" s="196" t="s">
        <v>137</v>
      </c>
      <c r="D84" s="197" t="s">
        <v>65</v>
      </c>
      <c r="E84" s="197" t="s">
        <v>61</v>
      </c>
      <c r="F84" s="197" t="s">
        <v>62</v>
      </c>
      <c r="G84" s="197" t="s">
        <v>138</v>
      </c>
      <c r="H84" s="197" t="s">
        <v>139</v>
      </c>
      <c r="I84" s="198" t="s">
        <v>140</v>
      </c>
      <c r="J84" s="197" t="s">
        <v>125</v>
      </c>
      <c r="K84" s="199" t="s">
        <v>141</v>
      </c>
      <c r="L84" s="200"/>
      <c r="M84" s="95" t="s">
        <v>35</v>
      </c>
      <c r="N84" s="96" t="s">
        <v>50</v>
      </c>
      <c r="O84" s="96" t="s">
        <v>142</v>
      </c>
      <c r="P84" s="96" t="s">
        <v>143</v>
      </c>
      <c r="Q84" s="96" t="s">
        <v>144</v>
      </c>
      <c r="R84" s="96" t="s">
        <v>145</v>
      </c>
      <c r="S84" s="96" t="s">
        <v>146</v>
      </c>
      <c r="T84" s="97" t="s">
        <v>147</v>
      </c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</row>
    <row r="85" s="2" customFormat="1" ht="22.8" customHeight="1">
      <c r="A85" s="41"/>
      <c r="B85" s="42"/>
      <c r="C85" s="102" t="s">
        <v>148</v>
      </c>
      <c r="D85" s="43"/>
      <c r="E85" s="43"/>
      <c r="F85" s="43"/>
      <c r="G85" s="43"/>
      <c r="H85" s="43"/>
      <c r="I85" s="140"/>
      <c r="J85" s="201">
        <f>BK85</f>
        <v>0</v>
      </c>
      <c r="K85" s="43"/>
      <c r="L85" s="47"/>
      <c r="M85" s="98"/>
      <c r="N85" s="202"/>
      <c r="O85" s="99"/>
      <c r="P85" s="203">
        <f>P86</f>
        <v>0</v>
      </c>
      <c r="Q85" s="99"/>
      <c r="R85" s="203">
        <f>R86</f>
        <v>111.82042969292</v>
      </c>
      <c r="S85" s="99"/>
      <c r="T85" s="204">
        <f>T86</f>
        <v>1313.8254929999998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79</v>
      </c>
      <c r="AU85" s="19" t="s">
        <v>126</v>
      </c>
      <c r="BK85" s="205">
        <f>BK86</f>
        <v>0</v>
      </c>
    </row>
    <row r="86" s="12" customFormat="1" ht="25.92" customHeight="1">
      <c r="A86" s="12"/>
      <c r="B86" s="206"/>
      <c r="C86" s="207"/>
      <c r="D86" s="208" t="s">
        <v>79</v>
      </c>
      <c r="E86" s="209" t="s">
        <v>149</v>
      </c>
      <c r="F86" s="209" t="s">
        <v>150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P87+P123+P144+P201+P220</f>
        <v>0</v>
      </c>
      <c r="Q86" s="214"/>
      <c r="R86" s="215">
        <f>R87+R123+R144+R201+R220</f>
        <v>111.82042969292</v>
      </c>
      <c r="S86" s="214"/>
      <c r="T86" s="216">
        <f>T87+T123+T144+T201+T220</f>
        <v>1313.8254929999998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7" t="s">
        <v>88</v>
      </c>
      <c r="AT86" s="218" t="s">
        <v>79</v>
      </c>
      <c r="AU86" s="218" t="s">
        <v>80</v>
      </c>
      <c r="AY86" s="217" t="s">
        <v>151</v>
      </c>
      <c r="BK86" s="219">
        <f>BK87+BK123+BK144+BK201+BK220</f>
        <v>0</v>
      </c>
    </row>
    <row r="87" s="12" customFormat="1" ht="22.8" customHeight="1">
      <c r="A87" s="12"/>
      <c r="B87" s="206"/>
      <c r="C87" s="207"/>
      <c r="D87" s="208" t="s">
        <v>79</v>
      </c>
      <c r="E87" s="220" t="s">
        <v>88</v>
      </c>
      <c r="F87" s="220" t="s">
        <v>152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SUM(P88:P122)</f>
        <v>0</v>
      </c>
      <c r="Q87" s="214"/>
      <c r="R87" s="215">
        <f>SUM(R88:R122)</f>
        <v>0.13227128348</v>
      </c>
      <c r="S87" s="214"/>
      <c r="T87" s="216">
        <f>SUM(T88:T122)</f>
        <v>1123.6591109999999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88</v>
      </c>
      <c r="AT87" s="218" t="s">
        <v>79</v>
      </c>
      <c r="AU87" s="218" t="s">
        <v>88</v>
      </c>
      <c r="AY87" s="217" t="s">
        <v>151</v>
      </c>
      <c r="BK87" s="219">
        <f>SUM(BK88:BK122)</f>
        <v>0</v>
      </c>
    </row>
    <row r="88" s="2" customFormat="1" ht="36" customHeight="1">
      <c r="A88" s="41"/>
      <c r="B88" s="42"/>
      <c r="C88" s="222" t="s">
        <v>88</v>
      </c>
      <c r="D88" s="222" t="s">
        <v>153</v>
      </c>
      <c r="E88" s="223" t="s">
        <v>1137</v>
      </c>
      <c r="F88" s="224" t="s">
        <v>1138</v>
      </c>
      <c r="G88" s="225" t="s">
        <v>156</v>
      </c>
      <c r="H88" s="226">
        <v>3018.5140000000001</v>
      </c>
      <c r="I88" s="227"/>
      <c r="J88" s="228">
        <f>ROUND(I88*H88,2)</f>
        <v>0</v>
      </c>
      <c r="K88" s="224" t="s">
        <v>157</v>
      </c>
      <c r="L88" s="47"/>
      <c r="M88" s="229" t="s">
        <v>35</v>
      </c>
      <c r="N88" s="230" t="s">
        <v>51</v>
      </c>
      <c r="O88" s="87"/>
      <c r="P88" s="231">
        <f>O88*H88</f>
        <v>0</v>
      </c>
      <c r="Q88" s="231">
        <v>0</v>
      </c>
      <c r="R88" s="231">
        <f>Q88*H88</f>
        <v>0</v>
      </c>
      <c r="S88" s="231">
        <v>0.28999999999999998</v>
      </c>
      <c r="T88" s="232">
        <f>S88*H88</f>
        <v>875.36905999999999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33" t="s">
        <v>158</v>
      </c>
      <c r="AT88" s="233" t="s">
        <v>153</v>
      </c>
      <c r="AU88" s="233" t="s">
        <v>90</v>
      </c>
      <c r="AY88" s="19" t="s">
        <v>151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88</v>
      </c>
      <c r="BK88" s="234">
        <f>ROUND(I88*H88,2)</f>
        <v>0</v>
      </c>
      <c r="BL88" s="19" t="s">
        <v>158</v>
      </c>
      <c r="BM88" s="233" t="s">
        <v>1139</v>
      </c>
    </row>
    <row r="89" s="2" customFormat="1">
      <c r="A89" s="41"/>
      <c r="B89" s="42"/>
      <c r="C89" s="43"/>
      <c r="D89" s="235" t="s">
        <v>160</v>
      </c>
      <c r="E89" s="43"/>
      <c r="F89" s="236" t="s">
        <v>161</v>
      </c>
      <c r="G89" s="43"/>
      <c r="H89" s="43"/>
      <c r="I89" s="140"/>
      <c r="J89" s="43"/>
      <c r="K89" s="43"/>
      <c r="L89" s="47"/>
      <c r="M89" s="237"/>
      <c r="N89" s="238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160</v>
      </c>
      <c r="AU89" s="19" t="s">
        <v>90</v>
      </c>
    </row>
    <row r="90" s="15" customFormat="1">
      <c r="A90" s="15"/>
      <c r="B90" s="261"/>
      <c r="C90" s="262"/>
      <c r="D90" s="235" t="s">
        <v>162</v>
      </c>
      <c r="E90" s="263" t="s">
        <v>35</v>
      </c>
      <c r="F90" s="264" t="s">
        <v>1140</v>
      </c>
      <c r="G90" s="262"/>
      <c r="H90" s="263" t="s">
        <v>35</v>
      </c>
      <c r="I90" s="265"/>
      <c r="J90" s="262"/>
      <c r="K90" s="262"/>
      <c r="L90" s="266"/>
      <c r="M90" s="267"/>
      <c r="N90" s="268"/>
      <c r="O90" s="268"/>
      <c r="P90" s="268"/>
      <c r="Q90" s="268"/>
      <c r="R90" s="268"/>
      <c r="S90" s="268"/>
      <c r="T90" s="269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70" t="s">
        <v>162</v>
      </c>
      <c r="AU90" s="270" t="s">
        <v>90</v>
      </c>
      <c r="AV90" s="15" t="s">
        <v>88</v>
      </c>
      <c r="AW90" s="15" t="s">
        <v>41</v>
      </c>
      <c r="AX90" s="15" t="s">
        <v>80</v>
      </c>
      <c r="AY90" s="270" t="s">
        <v>151</v>
      </c>
    </row>
    <row r="91" s="15" customFormat="1">
      <c r="A91" s="15"/>
      <c r="B91" s="261"/>
      <c r="C91" s="262"/>
      <c r="D91" s="235" t="s">
        <v>162</v>
      </c>
      <c r="E91" s="263" t="s">
        <v>35</v>
      </c>
      <c r="F91" s="264" t="s">
        <v>1141</v>
      </c>
      <c r="G91" s="262"/>
      <c r="H91" s="263" t="s">
        <v>35</v>
      </c>
      <c r="I91" s="265"/>
      <c r="J91" s="262"/>
      <c r="K91" s="262"/>
      <c r="L91" s="266"/>
      <c r="M91" s="267"/>
      <c r="N91" s="268"/>
      <c r="O91" s="268"/>
      <c r="P91" s="268"/>
      <c r="Q91" s="268"/>
      <c r="R91" s="268"/>
      <c r="S91" s="268"/>
      <c r="T91" s="269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70" t="s">
        <v>162</v>
      </c>
      <c r="AU91" s="270" t="s">
        <v>90</v>
      </c>
      <c r="AV91" s="15" t="s">
        <v>88</v>
      </c>
      <c r="AW91" s="15" t="s">
        <v>41</v>
      </c>
      <c r="AX91" s="15" t="s">
        <v>80</v>
      </c>
      <c r="AY91" s="270" t="s">
        <v>151</v>
      </c>
    </row>
    <row r="92" s="15" customFormat="1">
      <c r="A92" s="15"/>
      <c r="B92" s="261"/>
      <c r="C92" s="262"/>
      <c r="D92" s="235" t="s">
        <v>162</v>
      </c>
      <c r="E92" s="263" t="s">
        <v>35</v>
      </c>
      <c r="F92" s="264" t="s">
        <v>1142</v>
      </c>
      <c r="G92" s="262"/>
      <c r="H92" s="263" t="s">
        <v>35</v>
      </c>
      <c r="I92" s="265"/>
      <c r="J92" s="262"/>
      <c r="K92" s="262"/>
      <c r="L92" s="266"/>
      <c r="M92" s="267"/>
      <c r="N92" s="268"/>
      <c r="O92" s="268"/>
      <c r="P92" s="268"/>
      <c r="Q92" s="268"/>
      <c r="R92" s="268"/>
      <c r="S92" s="268"/>
      <c r="T92" s="269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70" t="s">
        <v>162</v>
      </c>
      <c r="AU92" s="270" t="s">
        <v>90</v>
      </c>
      <c r="AV92" s="15" t="s">
        <v>88</v>
      </c>
      <c r="AW92" s="15" t="s">
        <v>41</v>
      </c>
      <c r="AX92" s="15" t="s">
        <v>80</v>
      </c>
      <c r="AY92" s="270" t="s">
        <v>151</v>
      </c>
    </row>
    <row r="93" s="13" customFormat="1">
      <c r="A93" s="13"/>
      <c r="B93" s="239"/>
      <c r="C93" s="240"/>
      <c r="D93" s="235" t="s">
        <v>162</v>
      </c>
      <c r="E93" s="241" t="s">
        <v>35</v>
      </c>
      <c r="F93" s="242" t="s">
        <v>1143</v>
      </c>
      <c r="G93" s="240"/>
      <c r="H93" s="243">
        <v>1509.2570000000001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162</v>
      </c>
      <c r="AU93" s="249" t="s">
        <v>90</v>
      </c>
      <c r="AV93" s="13" t="s">
        <v>90</v>
      </c>
      <c r="AW93" s="13" t="s">
        <v>41</v>
      </c>
      <c r="AX93" s="13" t="s">
        <v>80</v>
      </c>
      <c r="AY93" s="249" t="s">
        <v>151</v>
      </c>
    </row>
    <row r="94" s="15" customFormat="1">
      <c r="A94" s="15"/>
      <c r="B94" s="261"/>
      <c r="C94" s="262"/>
      <c r="D94" s="235" t="s">
        <v>162</v>
      </c>
      <c r="E94" s="263" t="s">
        <v>35</v>
      </c>
      <c r="F94" s="264" t="s">
        <v>1144</v>
      </c>
      <c r="G94" s="262"/>
      <c r="H94" s="263" t="s">
        <v>35</v>
      </c>
      <c r="I94" s="265"/>
      <c r="J94" s="262"/>
      <c r="K94" s="262"/>
      <c r="L94" s="266"/>
      <c r="M94" s="267"/>
      <c r="N94" s="268"/>
      <c r="O94" s="268"/>
      <c r="P94" s="268"/>
      <c r="Q94" s="268"/>
      <c r="R94" s="268"/>
      <c r="S94" s="268"/>
      <c r="T94" s="26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0" t="s">
        <v>162</v>
      </c>
      <c r="AU94" s="270" t="s">
        <v>90</v>
      </c>
      <c r="AV94" s="15" t="s">
        <v>88</v>
      </c>
      <c r="AW94" s="15" t="s">
        <v>41</v>
      </c>
      <c r="AX94" s="15" t="s">
        <v>80</v>
      </c>
      <c r="AY94" s="270" t="s">
        <v>151</v>
      </c>
    </row>
    <row r="95" s="13" customFormat="1">
      <c r="A95" s="13"/>
      <c r="B95" s="239"/>
      <c r="C95" s="240"/>
      <c r="D95" s="235" t="s">
        <v>162</v>
      </c>
      <c r="E95" s="241" t="s">
        <v>35</v>
      </c>
      <c r="F95" s="242" t="s">
        <v>1143</v>
      </c>
      <c r="G95" s="240"/>
      <c r="H95" s="243">
        <v>1509.2570000000001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162</v>
      </c>
      <c r="AU95" s="249" t="s">
        <v>90</v>
      </c>
      <c r="AV95" s="13" t="s">
        <v>90</v>
      </c>
      <c r="AW95" s="13" t="s">
        <v>41</v>
      </c>
      <c r="AX95" s="13" t="s">
        <v>80</v>
      </c>
      <c r="AY95" s="249" t="s">
        <v>151</v>
      </c>
    </row>
    <row r="96" s="14" customFormat="1">
      <c r="A96" s="14"/>
      <c r="B96" s="250"/>
      <c r="C96" s="251"/>
      <c r="D96" s="235" t="s">
        <v>162</v>
      </c>
      <c r="E96" s="252" t="s">
        <v>35</v>
      </c>
      <c r="F96" s="253" t="s">
        <v>177</v>
      </c>
      <c r="G96" s="251"/>
      <c r="H96" s="254">
        <v>3018.5140000000001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0" t="s">
        <v>162</v>
      </c>
      <c r="AU96" s="260" t="s">
        <v>90</v>
      </c>
      <c r="AV96" s="14" t="s">
        <v>158</v>
      </c>
      <c r="AW96" s="14" t="s">
        <v>41</v>
      </c>
      <c r="AX96" s="14" t="s">
        <v>88</v>
      </c>
      <c r="AY96" s="260" t="s">
        <v>151</v>
      </c>
    </row>
    <row r="97" s="2" customFormat="1" ht="24" customHeight="1">
      <c r="A97" s="41"/>
      <c r="B97" s="42"/>
      <c r="C97" s="222" t="s">
        <v>90</v>
      </c>
      <c r="D97" s="222" t="s">
        <v>153</v>
      </c>
      <c r="E97" s="223" t="s">
        <v>1145</v>
      </c>
      <c r="F97" s="224" t="s">
        <v>1146</v>
      </c>
      <c r="G97" s="225" t="s">
        <v>156</v>
      </c>
      <c r="H97" s="226">
        <v>1509.2570000000001</v>
      </c>
      <c r="I97" s="227"/>
      <c r="J97" s="228">
        <f>ROUND(I97*H97,2)</f>
        <v>0</v>
      </c>
      <c r="K97" s="224" t="s">
        <v>157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8.7639999999999994E-05</v>
      </c>
      <c r="R97" s="231">
        <f>Q97*H97</f>
        <v>0.13227128348</v>
      </c>
      <c r="S97" s="231">
        <v>0.128</v>
      </c>
      <c r="T97" s="232">
        <f>S97*H97</f>
        <v>193.18489600000001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158</v>
      </c>
      <c r="AT97" s="233" t="s">
        <v>153</v>
      </c>
      <c r="AU97" s="233" t="s">
        <v>90</v>
      </c>
      <c r="AY97" s="19" t="s">
        <v>151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ROUND(I97*H97,2)</f>
        <v>0</v>
      </c>
      <c r="BL97" s="19" t="s">
        <v>158</v>
      </c>
      <c r="BM97" s="233" t="s">
        <v>1147</v>
      </c>
    </row>
    <row r="98" s="2" customFormat="1">
      <c r="A98" s="41"/>
      <c r="B98" s="42"/>
      <c r="C98" s="43"/>
      <c r="D98" s="235" t="s">
        <v>160</v>
      </c>
      <c r="E98" s="43"/>
      <c r="F98" s="236" t="s">
        <v>1148</v>
      </c>
      <c r="G98" s="43"/>
      <c r="H98" s="43"/>
      <c r="I98" s="140"/>
      <c r="J98" s="43"/>
      <c r="K98" s="43"/>
      <c r="L98" s="47"/>
      <c r="M98" s="237"/>
      <c r="N98" s="238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160</v>
      </c>
      <c r="AU98" s="19" t="s">
        <v>90</v>
      </c>
    </row>
    <row r="99" s="15" customFormat="1">
      <c r="A99" s="15"/>
      <c r="B99" s="261"/>
      <c r="C99" s="262"/>
      <c r="D99" s="235" t="s">
        <v>162</v>
      </c>
      <c r="E99" s="263" t="s">
        <v>35</v>
      </c>
      <c r="F99" s="264" t="s">
        <v>1149</v>
      </c>
      <c r="G99" s="262"/>
      <c r="H99" s="263" t="s">
        <v>35</v>
      </c>
      <c r="I99" s="265"/>
      <c r="J99" s="262"/>
      <c r="K99" s="262"/>
      <c r="L99" s="266"/>
      <c r="M99" s="267"/>
      <c r="N99" s="268"/>
      <c r="O99" s="268"/>
      <c r="P99" s="268"/>
      <c r="Q99" s="268"/>
      <c r="R99" s="268"/>
      <c r="S99" s="268"/>
      <c r="T99" s="269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0" t="s">
        <v>162</v>
      </c>
      <c r="AU99" s="270" t="s">
        <v>90</v>
      </c>
      <c r="AV99" s="15" t="s">
        <v>88</v>
      </c>
      <c r="AW99" s="15" t="s">
        <v>41</v>
      </c>
      <c r="AX99" s="15" t="s">
        <v>80</v>
      </c>
      <c r="AY99" s="270" t="s">
        <v>151</v>
      </c>
    </row>
    <row r="100" s="13" customFormat="1">
      <c r="A100" s="13"/>
      <c r="B100" s="239"/>
      <c r="C100" s="240"/>
      <c r="D100" s="235" t="s">
        <v>162</v>
      </c>
      <c r="E100" s="241" t="s">
        <v>35</v>
      </c>
      <c r="F100" s="242" t="s">
        <v>1143</v>
      </c>
      <c r="G100" s="240"/>
      <c r="H100" s="243">
        <v>1509.2570000000001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162</v>
      </c>
      <c r="AU100" s="249" t="s">
        <v>90</v>
      </c>
      <c r="AV100" s="13" t="s">
        <v>90</v>
      </c>
      <c r="AW100" s="13" t="s">
        <v>41</v>
      </c>
      <c r="AX100" s="13" t="s">
        <v>80</v>
      </c>
      <c r="AY100" s="249" t="s">
        <v>151</v>
      </c>
    </row>
    <row r="101" s="14" customFormat="1">
      <c r="A101" s="14"/>
      <c r="B101" s="250"/>
      <c r="C101" s="251"/>
      <c r="D101" s="235" t="s">
        <v>162</v>
      </c>
      <c r="E101" s="252" t="s">
        <v>35</v>
      </c>
      <c r="F101" s="253" t="s">
        <v>177</v>
      </c>
      <c r="G101" s="251"/>
      <c r="H101" s="254">
        <v>1509.2570000000001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0" t="s">
        <v>162</v>
      </c>
      <c r="AU101" s="260" t="s">
        <v>90</v>
      </c>
      <c r="AV101" s="14" t="s">
        <v>158</v>
      </c>
      <c r="AW101" s="14" t="s">
        <v>41</v>
      </c>
      <c r="AX101" s="14" t="s">
        <v>88</v>
      </c>
      <c r="AY101" s="260" t="s">
        <v>151</v>
      </c>
    </row>
    <row r="102" s="2" customFormat="1" ht="24" customHeight="1">
      <c r="A102" s="41"/>
      <c r="B102" s="42"/>
      <c r="C102" s="222" t="s">
        <v>195</v>
      </c>
      <c r="D102" s="222" t="s">
        <v>153</v>
      </c>
      <c r="E102" s="223" t="s">
        <v>1150</v>
      </c>
      <c r="F102" s="224" t="s">
        <v>1151</v>
      </c>
      <c r="G102" s="225" t="s">
        <v>213</v>
      </c>
      <c r="H102" s="226">
        <v>20.800000000000001</v>
      </c>
      <c r="I102" s="227"/>
      <c r="J102" s="228">
        <f>ROUND(I102*H102,2)</f>
        <v>0</v>
      </c>
      <c r="K102" s="224" t="s">
        <v>157</v>
      </c>
      <c r="L102" s="47"/>
      <c r="M102" s="229" t="s">
        <v>35</v>
      </c>
      <c r="N102" s="230" t="s">
        <v>51</v>
      </c>
      <c r="O102" s="87"/>
      <c r="P102" s="231">
        <f>O102*H102</f>
        <v>0</v>
      </c>
      <c r="Q102" s="231">
        <v>0</v>
      </c>
      <c r="R102" s="231">
        <f>Q102*H102</f>
        <v>0</v>
      </c>
      <c r="S102" s="231">
        <v>0.20499999999999999</v>
      </c>
      <c r="T102" s="232">
        <f>S102*H102</f>
        <v>4.2640000000000002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33" t="s">
        <v>158</v>
      </c>
      <c r="AT102" s="233" t="s">
        <v>153</v>
      </c>
      <c r="AU102" s="233" t="s">
        <v>90</v>
      </c>
      <c r="AY102" s="19" t="s">
        <v>151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9" t="s">
        <v>88</v>
      </c>
      <c r="BK102" s="234">
        <f>ROUND(I102*H102,2)</f>
        <v>0</v>
      </c>
      <c r="BL102" s="19" t="s">
        <v>158</v>
      </c>
      <c r="BM102" s="233" t="s">
        <v>1152</v>
      </c>
    </row>
    <row r="103" s="2" customFormat="1">
      <c r="A103" s="41"/>
      <c r="B103" s="42"/>
      <c r="C103" s="43"/>
      <c r="D103" s="235" t="s">
        <v>160</v>
      </c>
      <c r="E103" s="43"/>
      <c r="F103" s="236" t="s">
        <v>1153</v>
      </c>
      <c r="G103" s="43"/>
      <c r="H103" s="43"/>
      <c r="I103" s="140"/>
      <c r="J103" s="43"/>
      <c r="K103" s="43"/>
      <c r="L103" s="47"/>
      <c r="M103" s="237"/>
      <c r="N103" s="238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160</v>
      </c>
      <c r="AU103" s="19" t="s">
        <v>90</v>
      </c>
    </row>
    <row r="104" s="15" customFormat="1">
      <c r="A104" s="15"/>
      <c r="B104" s="261"/>
      <c r="C104" s="262"/>
      <c r="D104" s="235" t="s">
        <v>162</v>
      </c>
      <c r="E104" s="263" t="s">
        <v>35</v>
      </c>
      <c r="F104" s="264" t="s">
        <v>1149</v>
      </c>
      <c r="G104" s="262"/>
      <c r="H104" s="263" t="s">
        <v>35</v>
      </c>
      <c r="I104" s="265"/>
      <c r="J104" s="262"/>
      <c r="K104" s="262"/>
      <c r="L104" s="266"/>
      <c r="M104" s="267"/>
      <c r="N104" s="268"/>
      <c r="O104" s="268"/>
      <c r="P104" s="268"/>
      <c r="Q104" s="268"/>
      <c r="R104" s="268"/>
      <c r="S104" s="268"/>
      <c r="T104" s="26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70" t="s">
        <v>162</v>
      </c>
      <c r="AU104" s="270" t="s">
        <v>90</v>
      </c>
      <c r="AV104" s="15" t="s">
        <v>88</v>
      </c>
      <c r="AW104" s="15" t="s">
        <v>41</v>
      </c>
      <c r="AX104" s="15" t="s">
        <v>80</v>
      </c>
      <c r="AY104" s="270" t="s">
        <v>151</v>
      </c>
    </row>
    <row r="105" s="13" customFormat="1">
      <c r="A105" s="13"/>
      <c r="B105" s="239"/>
      <c r="C105" s="240"/>
      <c r="D105" s="235" t="s">
        <v>162</v>
      </c>
      <c r="E105" s="241" t="s">
        <v>35</v>
      </c>
      <c r="F105" s="242" t="s">
        <v>1154</v>
      </c>
      <c r="G105" s="240"/>
      <c r="H105" s="243">
        <v>20.800000000000001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162</v>
      </c>
      <c r="AU105" s="249" t="s">
        <v>90</v>
      </c>
      <c r="AV105" s="13" t="s">
        <v>90</v>
      </c>
      <c r="AW105" s="13" t="s">
        <v>41</v>
      </c>
      <c r="AX105" s="13" t="s">
        <v>80</v>
      </c>
      <c r="AY105" s="249" t="s">
        <v>151</v>
      </c>
    </row>
    <row r="106" s="14" customFormat="1">
      <c r="A106" s="14"/>
      <c r="B106" s="250"/>
      <c r="C106" s="251"/>
      <c r="D106" s="235" t="s">
        <v>162</v>
      </c>
      <c r="E106" s="252" t="s">
        <v>35</v>
      </c>
      <c r="F106" s="253" t="s">
        <v>177</v>
      </c>
      <c r="G106" s="251"/>
      <c r="H106" s="254">
        <v>20.800000000000001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0" t="s">
        <v>162</v>
      </c>
      <c r="AU106" s="260" t="s">
        <v>90</v>
      </c>
      <c r="AV106" s="14" t="s">
        <v>158</v>
      </c>
      <c r="AW106" s="14" t="s">
        <v>41</v>
      </c>
      <c r="AX106" s="14" t="s">
        <v>88</v>
      </c>
      <c r="AY106" s="260" t="s">
        <v>151</v>
      </c>
    </row>
    <row r="107" s="2" customFormat="1" ht="24" customHeight="1">
      <c r="A107" s="41"/>
      <c r="B107" s="42"/>
      <c r="C107" s="222" t="s">
        <v>158</v>
      </c>
      <c r="D107" s="222" t="s">
        <v>153</v>
      </c>
      <c r="E107" s="223" t="s">
        <v>1155</v>
      </c>
      <c r="F107" s="224" t="s">
        <v>1156</v>
      </c>
      <c r="G107" s="225" t="s">
        <v>213</v>
      </c>
      <c r="H107" s="226">
        <v>442.09699999999998</v>
      </c>
      <c r="I107" s="227"/>
      <c r="J107" s="228">
        <f>ROUND(I107*H107,2)</f>
        <v>0</v>
      </c>
      <c r="K107" s="224" t="s">
        <v>157</v>
      </c>
      <c r="L107" s="47"/>
      <c r="M107" s="229" t="s">
        <v>35</v>
      </c>
      <c r="N107" s="230" t="s">
        <v>51</v>
      </c>
      <c r="O107" s="87"/>
      <c r="P107" s="231">
        <f>O107*H107</f>
        <v>0</v>
      </c>
      <c r="Q107" s="231">
        <v>0</v>
      </c>
      <c r="R107" s="231">
        <f>Q107*H107</f>
        <v>0</v>
      </c>
      <c r="S107" s="231">
        <v>0.11500000000000001</v>
      </c>
      <c r="T107" s="232">
        <f>S107*H107</f>
        <v>50.841155000000001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33" t="s">
        <v>158</v>
      </c>
      <c r="AT107" s="233" t="s">
        <v>153</v>
      </c>
      <c r="AU107" s="233" t="s">
        <v>90</v>
      </c>
      <c r="AY107" s="19" t="s">
        <v>151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88</v>
      </c>
      <c r="BK107" s="234">
        <f>ROUND(I107*H107,2)</f>
        <v>0</v>
      </c>
      <c r="BL107" s="19" t="s">
        <v>158</v>
      </c>
      <c r="BM107" s="233" t="s">
        <v>1157</v>
      </c>
    </row>
    <row r="108" s="2" customFormat="1">
      <c r="A108" s="41"/>
      <c r="B108" s="42"/>
      <c r="C108" s="43"/>
      <c r="D108" s="235" t="s">
        <v>160</v>
      </c>
      <c r="E108" s="43"/>
      <c r="F108" s="236" t="s">
        <v>1153</v>
      </c>
      <c r="G108" s="43"/>
      <c r="H108" s="43"/>
      <c r="I108" s="140"/>
      <c r="J108" s="43"/>
      <c r="K108" s="43"/>
      <c r="L108" s="47"/>
      <c r="M108" s="237"/>
      <c r="N108" s="238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160</v>
      </c>
      <c r="AU108" s="19" t="s">
        <v>90</v>
      </c>
    </row>
    <row r="109" s="15" customFormat="1">
      <c r="A109" s="15"/>
      <c r="B109" s="261"/>
      <c r="C109" s="262"/>
      <c r="D109" s="235" t="s">
        <v>162</v>
      </c>
      <c r="E109" s="263" t="s">
        <v>35</v>
      </c>
      <c r="F109" s="264" t="s">
        <v>1149</v>
      </c>
      <c r="G109" s="262"/>
      <c r="H109" s="263" t="s">
        <v>35</v>
      </c>
      <c r="I109" s="265"/>
      <c r="J109" s="262"/>
      <c r="K109" s="262"/>
      <c r="L109" s="266"/>
      <c r="M109" s="267"/>
      <c r="N109" s="268"/>
      <c r="O109" s="268"/>
      <c r="P109" s="268"/>
      <c r="Q109" s="268"/>
      <c r="R109" s="268"/>
      <c r="S109" s="268"/>
      <c r="T109" s="26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0" t="s">
        <v>162</v>
      </c>
      <c r="AU109" s="270" t="s">
        <v>90</v>
      </c>
      <c r="AV109" s="15" t="s">
        <v>88</v>
      </c>
      <c r="AW109" s="15" t="s">
        <v>41</v>
      </c>
      <c r="AX109" s="15" t="s">
        <v>80</v>
      </c>
      <c r="AY109" s="270" t="s">
        <v>151</v>
      </c>
    </row>
    <row r="110" s="13" customFormat="1">
      <c r="A110" s="13"/>
      <c r="B110" s="239"/>
      <c r="C110" s="240"/>
      <c r="D110" s="235" t="s">
        <v>162</v>
      </c>
      <c r="E110" s="241" t="s">
        <v>35</v>
      </c>
      <c r="F110" s="242" t="s">
        <v>1158</v>
      </c>
      <c r="G110" s="240"/>
      <c r="H110" s="243">
        <v>100.801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162</v>
      </c>
      <c r="AU110" s="249" t="s">
        <v>90</v>
      </c>
      <c r="AV110" s="13" t="s">
        <v>90</v>
      </c>
      <c r="AW110" s="13" t="s">
        <v>41</v>
      </c>
      <c r="AX110" s="13" t="s">
        <v>80</v>
      </c>
      <c r="AY110" s="249" t="s">
        <v>151</v>
      </c>
    </row>
    <row r="111" s="13" customFormat="1">
      <c r="A111" s="13"/>
      <c r="B111" s="239"/>
      <c r="C111" s="240"/>
      <c r="D111" s="235" t="s">
        <v>162</v>
      </c>
      <c r="E111" s="241" t="s">
        <v>35</v>
      </c>
      <c r="F111" s="242" t="s">
        <v>1159</v>
      </c>
      <c r="G111" s="240"/>
      <c r="H111" s="243">
        <v>18.902000000000001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162</v>
      </c>
      <c r="AU111" s="249" t="s">
        <v>90</v>
      </c>
      <c r="AV111" s="13" t="s">
        <v>90</v>
      </c>
      <c r="AW111" s="13" t="s">
        <v>41</v>
      </c>
      <c r="AX111" s="13" t="s">
        <v>80</v>
      </c>
      <c r="AY111" s="249" t="s">
        <v>151</v>
      </c>
    </row>
    <row r="112" s="13" customFormat="1">
      <c r="A112" s="13"/>
      <c r="B112" s="239"/>
      <c r="C112" s="240"/>
      <c r="D112" s="235" t="s">
        <v>162</v>
      </c>
      <c r="E112" s="241" t="s">
        <v>35</v>
      </c>
      <c r="F112" s="242" t="s">
        <v>1160</v>
      </c>
      <c r="G112" s="240"/>
      <c r="H112" s="243">
        <v>17.722999999999999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162</v>
      </c>
      <c r="AU112" s="249" t="s">
        <v>90</v>
      </c>
      <c r="AV112" s="13" t="s">
        <v>90</v>
      </c>
      <c r="AW112" s="13" t="s">
        <v>41</v>
      </c>
      <c r="AX112" s="13" t="s">
        <v>80</v>
      </c>
      <c r="AY112" s="249" t="s">
        <v>151</v>
      </c>
    </row>
    <row r="113" s="13" customFormat="1">
      <c r="A113" s="13"/>
      <c r="B113" s="239"/>
      <c r="C113" s="240"/>
      <c r="D113" s="235" t="s">
        <v>162</v>
      </c>
      <c r="E113" s="241" t="s">
        <v>35</v>
      </c>
      <c r="F113" s="242" t="s">
        <v>1161</v>
      </c>
      <c r="G113" s="240"/>
      <c r="H113" s="243">
        <v>15.366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162</v>
      </c>
      <c r="AU113" s="249" t="s">
        <v>90</v>
      </c>
      <c r="AV113" s="13" t="s">
        <v>90</v>
      </c>
      <c r="AW113" s="13" t="s">
        <v>41</v>
      </c>
      <c r="AX113" s="13" t="s">
        <v>80</v>
      </c>
      <c r="AY113" s="249" t="s">
        <v>151</v>
      </c>
    </row>
    <row r="114" s="13" customFormat="1">
      <c r="A114" s="13"/>
      <c r="B114" s="239"/>
      <c r="C114" s="240"/>
      <c r="D114" s="235" t="s">
        <v>162</v>
      </c>
      <c r="E114" s="241" t="s">
        <v>35</v>
      </c>
      <c r="F114" s="242" t="s">
        <v>1162</v>
      </c>
      <c r="G114" s="240"/>
      <c r="H114" s="243">
        <v>49.484999999999999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162</v>
      </c>
      <c r="AU114" s="249" t="s">
        <v>90</v>
      </c>
      <c r="AV114" s="13" t="s">
        <v>90</v>
      </c>
      <c r="AW114" s="13" t="s">
        <v>41</v>
      </c>
      <c r="AX114" s="13" t="s">
        <v>80</v>
      </c>
      <c r="AY114" s="249" t="s">
        <v>151</v>
      </c>
    </row>
    <row r="115" s="13" customFormat="1">
      <c r="A115" s="13"/>
      <c r="B115" s="239"/>
      <c r="C115" s="240"/>
      <c r="D115" s="235" t="s">
        <v>162</v>
      </c>
      <c r="E115" s="241" t="s">
        <v>35</v>
      </c>
      <c r="F115" s="242" t="s">
        <v>1163</v>
      </c>
      <c r="G115" s="240"/>
      <c r="H115" s="243">
        <v>11.282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162</v>
      </c>
      <c r="AU115" s="249" t="s">
        <v>90</v>
      </c>
      <c r="AV115" s="13" t="s">
        <v>90</v>
      </c>
      <c r="AW115" s="13" t="s">
        <v>41</v>
      </c>
      <c r="AX115" s="13" t="s">
        <v>80</v>
      </c>
      <c r="AY115" s="249" t="s">
        <v>151</v>
      </c>
    </row>
    <row r="116" s="13" customFormat="1">
      <c r="A116" s="13"/>
      <c r="B116" s="239"/>
      <c r="C116" s="240"/>
      <c r="D116" s="235" t="s">
        <v>162</v>
      </c>
      <c r="E116" s="241" t="s">
        <v>35</v>
      </c>
      <c r="F116" s="242" t="s">
        <v>1164</v>
      </c>
      <c r="G116" s="240"/>
      <c r="H116" s="243">
        <v>13.025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162</v>
      </c>
      <c r="AU116" s="249" t="s">
        <v>90</v>
      </c>
      <c r="AV116" s="13" t="s">
        <v>90</v>
      </c>
      <c r="AW116" s="13" t="s">
        <v>41</v>
      </c>
      <c r="AX116" s="13" t="s">
        <v>80</v>
      </c>
      <c r="AY116" s="249" t="s">
        <v>151</v>
      </c>
    </row>
    <row r="117" s="13" customFormat="1">
      <c r="A117" s="13"/>
      <c r="B117" s="239"/>
      <c r="C117" s="240"/>
      <c r="D117" s="235" t="s">
        <v>162</v>
      </c>
      <c r="E117" s="241" t="s">
        <v>35</v>
      </c>
      <c r="F117" s="242" t="s">
        <v>1165</v>
      </c>
      <c r="G117" s="240"/>
      <c r="H117" s="243">
        <v>81.325000000000003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9" t="s">
        <v>162</v>
      </c>
      <c r="AU117" s="249" t="s">
        <v>90</v>
      </c>
      <c r="AV117" s="13" t="s">
        <v>90</v>
      </c>
      <c r="AW117" s="13" t="s">
        <v>41</v>
      </c>
      <c r="AX117" s="13" t="s">
        <v>80</v>
      </c>
      <c r="AY117" s="249" t="s">
        <v>151</v>
      </c>
    </row>
    <row r="118" s="13" customFormat="1">
      <c r="A118" s="13"/>
      <c r="B118" s="239"/>
      <c r="C118" s="240"/>
      <c r="D118" s="235" t="s">
        <v>162</v>
      </c>
      <c r="E118" s="241" t="s">
        <v>35</v>
      </c>
      <c r="F118" s="242" t="s">
        <v>1166</v>
      </c>
      <c r="G118" s="240"/>
      <c r="H118" s="243">
        <v>13.706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162</v>
      </c>
      <c r="AU118" s="249" t="s">
        <v>90</v>
      </c>
      <c r="AV118" s="13" t="s">
        <v>90</v>
      </c>
      <c r="AW118" s="13" t="s">
        <v>41</v>
      </c>
      <c r="AX118" s="13" t="s">
        <v>80</v>
      </c>
      <c r="AY118" s="249" t="s">
        <v>151</v>
      </c>
    </row>
    <row r="119" s="13" customFormat="1">
      <c r="A119" s="13"/>
      <c r="B119" s="239"/>
      <c r="C119" s="240"/>
      <c r="D119" s="235" t="s">
        <v>162</v>
      </c>
      <c r="E119" s="241" t="s">
        <v>35</v>
      </c>
      <c r="F119" s="242" t="s">
        <v>1167</v>
      </c>
      <c r="G119" s="240"/>
      <c r="H119" s="243">
        <v>12.782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162</v>
      </c>
      <c r="AU119" s="249" t="s">
        <v>90</v>
      </c>
      <c r="AV119" s="13" t="s">
        <v>90</v>
      </c>
      <c r="AW119" s="13" t="s">
        <v>41</v>
      </c>
      <c r="AX119" s="13" t="s">
        <v>80</v>
      </c>
      <c r="AY119" s="249" t="s">
        <v>151</v>
      </c>
    </row>
    <row r="120" s="13" customFormat="1">
      <c r="A120" s="13"/>
      <c r="B120" s="239"/>
      <c r="C120" s="240"/>
      <c r="D120" s="235" t="s">
        <v>162</v>
      </c>
      <c r="E120" s="241" t="s">
        <v>35</v>
      </c>
      <c r="F120" s="242" t="s">
        <v>1168</v>
      </c>
      <c r="G120" s="240"/>
      <c r="H120" s="243">
        <v>99.596000000000004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162</v>
      </c>
      <c r="AU120" s="249" t="s">
        <v>90</v>
      </c>
      <c r="AV120" s="13" t="s">
        <v>90</v>
      </c>
      <c r="AW120" s="13" t="s">
        <v>41</v>
      </c>
      <c r="AX120" s="13" t="s">
        <v>80</v>
      </c>
      <c r="AY120" s="249" t="s">
        <v>151</v>
      </c>
    </row>
    <row r="121" s="13" customFormat="1">
      <c r="A121" s="13"/>
      <c r="B121" s="239"/>
      <c r="C121" s="240"/>
      <c r="D121" s="235" t="s">
        <v>162</v>
      </c>
      <c r="E121" s="241" t="s">
        <v>35</v>
      </c>
      <c r="F121" s="242" t="s">
        <v>1169</v>
      </c>
      <c r="G121" s="240"/>
      <c r="H121" s="243">
        <v>8.1039999999999992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162</v>
      </c>
      <c r="AU121" s="249" t="s">
        <v>90</v>
      </c>
      <c r="AV121" s="13" t="s">
        <v>90</v>
      </c>
      <c r="AW121" s="13" t="s">
        <v>41</v>
      </c>
      <c r="AX121" s="13" t="s">
        <v>80</v>
      </c>
      <c r="AY121" s="249" t="s">
        <v>151</v>
      </c>
    </row>
    <row r="122" s="14" customFormat="1">
      <c r="A122" s="14"/>
      <c r="B122" s="250"/>
      <c r="C122" s="251"/>
      <c r="D122" s="235" t="s">
        <v>162</v>
      </c>
      <c r="E122" s="252" t="s">
        <v>1134</v>
      </c>
      <c r="F122" s="253" t="s">
        <v>177</v>
      </c>
      <c r="G122" s="251"/>
      <c r="H122" s="254">
        <v>442.09699999999998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0" t="s">
        <v>162</v>
      </c>
      <c r="AU122" s="260" t="s">
        <v>90</v>
      </c>
      <c r="AV122" s="14" t="s">
        <v>158</v>
      </c>
      <c r="AW122" s="14" t="s">
        <v>41</v>
      </c>
      <c r="AX122" s="14" t="s">
        <v>88</v>
      </c>
      <c r="AY122" s="260" t="s">
        <v>151</v>
      </c>
    </row>
    <row r="123" s="12" customFormat="1" ht="22.8" customHeight="1">
      <c r="A123" s="12"/>
      <c r="B123" s="206"/>
      <c r="C123" s="207"/>
      <c r="D123" s="208" t="s">
        <v>79</v>
      </c>
      <c r="E123" s="220" t="s">
        <v>210</v>
      </c>
      <c r="F123" s="220" t="s">
        <v>572</v>
      </c>
      <c r="G123" s="207"/>
      <c r="H123" s="207"/>
      <c r="I123" s="210"/>
      <c r="J123" s="221">
        <f>BK123</f>
        <v>0</v>
      </c>
      <c r="K123" s="207"/>
      <c r="L123" s="212"/>
      <c r="M123" s="213"/>
      <c r="N123" s="214"/>
      <c r="O123" s="214"/>
      <c r="P123" s="215">
        <f>SUM(P124:P143)</f>
        <v>0</v>
      </c>
      <c r="Q123" s="214"/>
      <c r="R123" s="215">
        <f>SUM(R124:R143)</f>
        <v>0</v>
      </c>
      <c r="S123" s="214"/>
      <c r="T123" s="216">
        <f>SUM(T124:T143)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7" t="s">
        <v>88</v>
      </c>
      <c r="AT123" s="218" t="s">
        <v>79</v>
      </c>
      <c r="AU123" s="218" t="s">
        <v>88</v>
      </c>
      <c r="AY123" s="217" t="s">
        <v>151</v>
      </c>
      <c r="BK123" s="219">
        <f>SUM(BK124:BK143)</f>
        <v>0</v>
      </c>
    </row>
    <row r="124" s="2" customFormat="1" ht="16.5" customHeight="1">
      <c r="A124" s="41"/>
      <c r="B124" s="42"/>
      <c r="C124" s="222" t="s">
        <v>210</v>
      </c>
      <c r="D124" s="222" t="s">
        <v>153</v>
      </c>
      <c r="E124" s="223" t="s">
        <v>1170</v>
      </c>
      <c r="F124" s="224" t="s">
        <v>1171</v>
      </c>
      <c r="G124" s="225" t="s">
        <v>156</v>
      </c>
      <c r="H124" s="226">
        <v>3018.5140000000001</v>
      </c>
      <c r="I124" s="227"/>
      <c r="J124" s="228">
        <f>ROUND(I124*H124,2)</f>
        <v>0</v>
      </c>
      <c r="K124" s="224" t="s">
        <v>157</v>
      </c>
      <c r="L124" s="47"/>
      <c r="M124" s="229" t="s">
        <v>35</v>
      </c>
      <c r="N124" s="230" t="s">
        <v>51</v>
      </c>
      <c r="O124" s="87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33" t="s">
        <v>158</v>
      </c>
      <c r="AT124" s="233" t="s">
        <v>153</v>
      </c>
      <c r="AU124" s="233" t="s">
        <v>90</v>
      </c>
      <c r="AY124" s="19" t="s">
        <v>151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9" t="s">
        <v>88</v>
      </c>
      <c r="BK124" s="234">
        <f>ROUND(I124*H124,2)</f>
        <v>0</v>
      </c>
      <c r="BL124" s="19" t="s">
        <v>158</v>
      </c>
      <c r="BM124" s="233" t="s">
        <v>1172</v>
      </c>
    </row>
    <row r="125" s="15" customFormat="1">
      <c r="A125" s="15"/>
      <c r="B125" s="261"/>
      <c r="C125" s="262"/>
      <c r="D125" s="235" t="s">
        <v>162</v>
      </c>
      <c r="E125" s="263" t="s">
        <v>35</v>
      </c>
      <c r="F125" s="264" t="s">
        <v>1140</v>
      </c>
      <c r="G125" s="262"/>
      <c r="H125" s="263" t="s">
        <v>35</v>
      </c>
      <c r="I125" s="265"/>
      <c r="J125" s="262"/>
      <c r="K125" s="262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162</v>
      </c>
      <c r="AU125" s="270" t="s">
        <v>90</v>
      </c>
      <c r="AV125" s="15" t="s">
        <v>88</v>
      </c>
      <c r="AW125" s="15" t="s">
        <v>41</v>
      </c>
      <c r="AX125" s="15" t="s">
        <v>80</v>
      </c>
      <c r="AY125" s="270" t="s">
        <v>151</v>
      </c>
    </row>
    <row r="126" s="13" customFormat="1">
      <c r="A126" s="13"/>
      <c r="B126" s="239"/>
      <c r="C126" s="240"/>
      <c r="D126" s="235" t="s">
        <v>162</v>
      </c>
      <c r="E126" s="241" t="s">
        <v>35</v>
      </c>
      <c r="F126" s="242" t="s">
        <v>1143</v>
      </c>
      <c r="G126" s="240"/>
      <c r="H126" s="243">
        <v>1509.2570000000001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162</v>
      </c>
      <c r="AU126" s="249" t="s">
        <v>90</v>
      </c>
      <c r="AV126" s="13" t="s">
        <v>90</v>
      </c>
      <c r="AW126" s="13" t="s">
        <v>41</v>
      </c>
      <c r="AX126" s="13" t="s">
        <v>80</v>
      </c>
      <c r="AY126" s="249" t="s">
        <v>151</v>
      </c>
    </row>
    <row r="127" s="14" customFormat="1">
      <c r="A127" s="14"/>
      <c r="B127" s="250"/>
      <c r="C127" s="251"/>
      <c r="D127" s="235" t="s">
        <v>162</v>
      </c>
      <c r="E127" s="252" t="s">
        <v>1173</v>
      </c>
      <c r="F127" s="253" t="s">
        <v>177</v>
      </c>
      <c r="G127" s="251"/>
      <c r="H127" s="254">
        <v>1509.2570000000001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162</v>
      </c>
      <c r="AU127" s="260" t="s">
        <v>90</v>
      </c>
      <c r="AV127" s="14" t="s">
        <v>158</v>
      </c>
      <c r="AW127" s="14" t="s">
        <v>41</v>
      </c>
      <c r="AX127" s="14" t="s">
        <v>88</v>
      </c>
      <c r="AY127" s="260" t="s">
        <v>151</v>
      </c>
    </row>
    <row r="128" s="15" customFormat="1">
      <c r="A128" s="15"/>
      <c r="B128" s="261"/>
      <c r="C128" s="262"/>
      <c r="D128" s="235" t="s">
        <v>162</v>
      </c>
      <c r="E128" s="263" t="s">
        <v>35</v>
      </c>
      <c r="F128" s="264" t="s">
        <v>1174</v>
      </c>
      <c r="G128" s="262"/>
      <c r="H128" s="263" t="s">
        <v>35</v>
      </c>
      <c r="I128" s="265"/>
      <c r="J128" s="262"/>
      <c r="K128" s="262"/>
      <c r="L128" s="266"/>
      <c r="M128" s="267"/>
      <c r="N128" s="268"/>
      <c r="O128" s="268"/>
      <c r="P128" s="268"/>
      <c r="Q128" s="268"/>
      <c r="R128" s="268"/>
      <c r="S128" s="268"/>
      <c r="T128" s="26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0" t="s">
        <v>162</v>
      </c>
      <c r="AU128" s="270" t="s">
        <v>90</v>
      </c>
      <c r="AV128" s="15" t="s">
        <v>88</v>
      </c>
      <c r="AW128" s="15" t="s">
        <v>41</v>
      </c>
      <c r="AX128" s="15" t="s">
        <v>80</v>
      </c>
      <c r="AY128" s="270" t="s">
        <v>151</v>
      </c>
    </row>
    <row r="129" s="13" customFormat="1">
      <c r="A129" s="13"/>
      <c r="B129" s="239"/>
      <c r="C129" s="240"/>
      <c r="D129" s="235" t="s">
        <v>162</v>
      </c>
      <c r="E129" s="240"/>
      <c r="F129" s="242" t="s">
        <v>1175</v>
      </c>
      <c r="G129" s="240"/>
      <c r="H129" s="243">
        <v>3018.5140000000001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162</v>
      </c>
      <c r="AU129" s="249" t="s">
        <v>90</v>
      </c>
      <c r="AV129" s="13" t="s">
        <v>90</v>
      </c>
      <c r="AW129" s="13" t="s">
        <v>4</v>
      </c>
      <c r="AX129" s="13" t="s">
        <v>88</v>
      </c>
      <c r="AY129" s="249" t="s">
        <v>151</v>
      </c>
    </row>
    <row r="130" s="2" customFormat="1" ht="24" customHeight="1">
      <c r="A130" s="41"/>
      <c r="B130" s="42"/>
      <c r="C130" s="222" t="s">
        <v>224</v>
      </c>
      <c r="D130" s="222" t="s">
        <v>153</v>
      </c>
      <c r="E130" s="223" t="s">
        <v>1176</v>
      </c>
      <c r="F130" s="224" t="s">
        <v>1177</v>
      </c>
      <c r="G130" s="225" t="s">
        <v>156</v>
      </c>
      <c r="H130" s="226">
        <v>1509.2570000000001</v>
      </c>
      <c r="I130" s="227"/>
      <c r="J130" s="228">
        <f>ROUND(I130*H130,2)</f>
        <v>0</v>
      </c>
      <c r="K130" s="224" t="s">
        <v>356</v>
      </c>
      <c r="L130" s="47"/>
      <c r="M130" s="229" t="s">
        <v>35</v>
      </c>
      <c r="N130" s="230" t="s">
        <v>51</v>
      </c>
      <c r="O130" s="87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33" t="s">
        <v>158</v>
      </c>
      <c r="AT130" s="233" t="s">
        <v>153</v>
      </c>
      <c r="AU130" s="233" t="s">
        <v>90</v>
      </c>
      <c r="AY130" s="19" t="s">
        <v>151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88</v>
      </c>
      <c r="BK130" s="234">
        <f>ROUND(I130*H130,2)</f>
        <v>0</v>
      </c>
      <c r="BL130" s="19" t="s">
        <v>158</v>
      </c>
      <c r="BM130" s="233" t="s">
        <v>1178</v>
      </c>
    </row>
    <row r="131" s="2" customFormat="1">
      <c r="A131" s="41"/>
      <c r="B131" s="42"/>
      <c r="C131" s="43"/>
      <c r="D131" s="235" t="s">
        <v>160</v>
      </c>
      <c r="E131" s="43"/>
      <c r="F131" s="236" t="s">
        <v>1179</v>
      </c>
      <c r="G131" s="43"/>
      <c r="H131" s="43"/>
      <c r="I131" s="140"/>
      <c r="J131" s="43"/>
      <c r="K131" s="43"/>
      <c r="L131" s="47"/>
      <c r="M131" s="237"/>
      <c r="N131" s="238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160</v>
      </c>
      <c r="AU131" s="19" t="s">
        <v>90</v>
      </c>
    </row>
    <row r="132" s="15" customFormat="1">
      <c r="A132" s="15"/>
      <c r="B132" s="261"/>
      <c r="C132" s="262"/>
      <c r="D132" s="235" t="s">
        <v>162</v>
      </c>
      <c r="E132" s="263" t="s">
        <v>35</v>
      </c>
      <c r="F132" s="264" t="s">
        <v>1149</v>
      </c>
      <c r="G132" s="262"/>
      <c r="H132" s="263" t="s">
        <v>35</v>
      </c>
      <c r="I132" s="265"/>
      <c r="J132" s="262"/>
      <c r="K132" s="262"/>
      <c r="L132" s="266"/>
      <c r="M132" s="267"/>
      <c r="N132" s="268"/>
      <c r="O132" s="268"/>
      <c r="P132" s="268"/>
      <c r="Q132" s="268"/>
      <c r="R132" s="268"/>
      <c r="S132" s="268"/>
      <c r="T132" s="26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0" t="s">
        <v>162</v>
      </c>
      <c r="AU132" s="270" t="s">
        <v>90</v>
      </c>
      <c r="AV132" s="15" t="s">
        <v>88</v>
      </c>
      <c r="AW132" s="15" t="s">
        <v>41</v>
      </c>
      <c r="AX132" s="15" t="s">
        <v>80</v>
      </c>
      <c r="AY132" s="270" t="s">
        <v>151</v>
      </c>
    </row>
    <row r="133" s="13" customFormat="1">
      <c r="A133" s="13"/>
      <c r="B133" s="239"/>
      <c r="C133" s="240"/>
      <c r="D133" s="235" t="s">
        <v>162</v>
      </c>
      <c r="E133" s="241" t="s">
        <v>35</v>
      </c>
      <c r="F133" s="242" t="s">
        <v>1143</v>
      </c>
      <c r="G133" s="240"/>
      <c r="H133" s="243">
        <v>1509.2570000000001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162</v>
      </c>
      <c r="AU133" s="249" t="s">
        <v>90</v>
      </c>
      <c r="AV133" s="13" t="s">
        <v>90</v>
      </c>
      <c r="AW133" s="13" t="s">
        <v>41</v>
      </c>
      <c r="AX133" s="13" t="s">
        <v>88</v>
      </c>
      <c r="AY133" s="249" t="s">
        <v>151</v>
      </c>
    </row>
    <row r="134" s="2" customFormat="1" ht="16.5" customHeight="1">
      <c r="A134" s="41"/>
      <c r="B134" s="42"/>
      <c r="C134" s="222" t="s">
        <v>230</v>
      </c>
      <c r="D134" s="222" t="s">
        <v>153</v>
      </c>
      <c r="E134" s="223" t="s">
        <v>1180</v>
      </c>
      <c r="F134" s="224" t="s">
        <v>1181</v>
      </c>
      <c r="G134" s="225" t="s">
        <v>156</v>
      </c>
      <c r="H134" s="226">
        <v>1509.2570000000001</v>
      </c>
      <c r="I134" s="227"/>
      <c r="J134" s="228">
        <f>ROUND(I134*H134,2)</f>
        <v>0</v>
      </c>
      <c r="K134" s="224" t="s">
        <v>157</v>
      </c>
      <c r="L134" s="47"/>
      <c r="M134" s="229" t="s">
        <v>35</v>
      </c>
      <c r="N134" s="230" t="s">
        <v>51</v>
      </c>
      <c r="O134" s="87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33" t="s">
        <v>158</v>
      </c>
      <c r="AT134" s="233" t="s">
        <v>153</v>
      </c>
      <c r="AU134" s="233" t="s">
        <v>90</v>
      </c>
      <c r="AY134" s="19" t="s">
        <v>151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9" t="s">
        <v>88</v>
      </c>
      <c r="BK134" s="234">
        <f>ROUND(I134*H134,2)</f>
        <v>0</v>
      </c>
      <c r="BL134" s="19" t="s">
        <v>158</v>
      </c>
      <c r="BM134" s="233" t="s">
        <v>1182</v>
      </c>
    </row>
    <row r="135" s="15" customFormat="1">
      <c r="A135" s="15"/>
      <c r="B135" s="261"/>
      <c r="C135" s="262"/>
      <c r="D135" s="235" t="s">
        <v>162</v>
      </c>
      <c r="E135" s="263" t="s">
        <v>35</v>
      </c>
      <c r="F135" s="264" t="s">
        <v>1149</v>
      </c>
      <c r="G135" s="262"/>
      <c r="H135" s="263" t="s">
        <v>35</v>
      </c>
      <c r="I135" s="265"/>
      <c r="J135" s="262"/>
      <c r="K135" s="262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162</v>
      </c>
      <c r="AU135" s="270" t="s">
        <v>90</v>
      </c>
      <c r="AV135" s="15" t="s">
        <v>88</v>
      </c>
      <c r="AW135" s="15" t="s">
        <v>41</v>
      </c>
      <c r="AX135" s="15" t="s">
        <v>80</v>
      </c>
      <c r="AY135" s="270" t="s">
        <v>151</v>
      </c>
    </row>
    <row r="136" s="13" customFormat="1">
      <c r="A136" s="13"/>
      <c r="B136" s="239"/>
      <c r="C136" s="240"/>
      <c r="D136" s="235" t="s">
        <v>162</v>
      </c>
      <c r="E136" s="241" t="s">
        <v>35</v>
      </c>
      <c r="F136" s="242" t="s">
        <v>1143</v>
      </c>
      <c r="G136" s="240"/>
      <c r="H136" s="243">
        <v>1509.2570000000001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162</v>
      </c>
      <c r="AU136" s="249" t="s">
        <v>90</v>
      </c>
      <c r="AV136" s="13" t="s">
        <v>90</v>
      </c>
      <c r="AW136" s="13" t="s">
        <v>41</v>
      </c>
      <c r="AX136" s="13" t="s">
        <v>88</v>
      </c>
      <c r="AY136" s="249" t="s">
        <v>151</v>
      </c>
    </row>
    <row r="137" s="2" customFormat="1" ht="16.5" customHeight="1">
      <c r="A137" s="41"/>
      <c r="B137" s="42"/>
      <c r="C137" s="222" t="s">
        <v>107</v>
      </c>
      <c r="D137" s="222" t="s">
        <v>153</v>
      </c>
      <c r="E137" s="223" t="s">
        <v>1183</v>
      </c>
      <c r="F137" s="224" t="s">
        <v>1184</v>
      </c>
      <c r="G137" s="225" t="s">
        <v>156</v>
      </c>
      <c r="H137" s="226">
        <v>1509.2570000000001</v>
      </c>
      <c r="I137" s="227"/>
      <c r="J137" s="228">
        <f>ROUND(I137*H137,2)</f>
        <v>0</v>
      </c>
      <c r="K137" s="224" t="s">
        <v>356</v>
      </c>
      <c r="L137" s="47"/>
      <c r="M137" s="229" t="s">
        <v>35</v>
      </c>
      <c r="N137" s="230" t="s">
        <v>51</v>
      </c>
      <c r="O137" s="87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33" t="s">
        <v>158</v>
      </c>
      <c r="AT137" s="233" t="s">
        <v>153</v>
      </c>
      <c r="AU137" s="233" t="s">
        <v>90</v>
      </c>
      <c r="AY137" s="19" t="s">
        <v>151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88</v>
      </c>
      <c r="BK137" s="234">
        <f>ROUND(I137*H137,2)</f>
        <v>0</v>
      </c>
      <c r="BL137" s="19" t="s">
        <v>158</v>
      </c>
      <c r="BM137" s="233" t="s">
        <v>1185</v>
      </c>
    </row>
    <row r="138" s="15" customFormat="1">
      <c r="A138" s="15"/>
      <c r="B138" s="261"/>
      <c r="C138" s="262"/>
      <c r="D138" s="235" t="s">
        <v>162</v>
      </c>
      <c r="E138" s="263" t="s">
        <v>35</v>
      </c>
      <c r="F138" s="264" t="s">
        <v>1149</v>
      </c>
      <c r="G138" s="262"/>
      <c r="H138" s="263" t="s">
        <v>35</v>
      </c>
      <c r="I138" s="265"/>
      <c r="J138" s="262"/>
      <c r="K138" s="262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162</v>
      </c>
      <c r="AU138" s="270" t="s">
        <v>90</v>
      </c>
      <c r="AV138" s="15" t="s">
        <v>88</v>
      </c>
      <c r="AW138" s="15" t="s">
        <v>41</v>
      </c>
      <c r="AX138" s="15" t="s">
        <v>80</v>
      </c>
      <c r="AY138" s="270" t="s">
        <v>151</v>
      </c>
    </row>
    <row r="139" s="13" customFormat="1">
      <c r="A139" s="13"/>
      <c r="B139" s="239"/>
      <c r="C139" s="240"/>
      <c r="D139" s="235" t="s">
        <v>162</v>
      </c>
      <c r="E139" s="241" t="s">
        <v>35</v>
      </c>
      <c r="F139" s="242" t="s">
        <v>1143</v>
      </c>
      <c r="G139" s="240"/>
      <c r="H139" s="243">
        <v>1509.2570000000001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162</v>
      </c>
      <c r="AU139" s="249" t="s">
        <v>90</v>
      </c>
      <c r="AV139" s="13" t="s">
        <v>90</v>
      </c>
      <c r="AW139" s="13" t="s">
        <v>41</v>
      </c>
      <c r="AX139" s="13" t="s">
        <v>88</v>
      </c>
      <c r="AY139" s="249" t="s">
        <v>151</v>
      </c>
    </row>
    <row r="140" s="2" customFormat="1" ht="24" customHeight="1">
      <c r="A140" s="41"/>
      <c r="B140" s="42"/>
      <c r="C140" s="222" t="s">
        <v>243</v>
      </c>
      <c r="D140" s="222" t="s">
        <v>153</v>
      </c>
      <c r="E140" s="223" t="s">
        <v>1186</v>
      </c>
      <c r="F140" s="224" t="s">
        <v>1187</v>
      </c>
      <c r="G140" s="225" t="s">
        <v>156</v>
      </c>
      <c r="H140" s="226">
        <v>1509.2570000000001</v>
      </c>
      <c r="I140" s="227"/>
      <c r="J140" s="228">
        <f>ROUND(I140*H140,2)</f>
        <v>0</v>
      </c>
      <c r="K140" s="224" t="s">
        <v>157</v>
      </c>
      <c r="L140" s="47"/>
      <c r="M140" s="229" t="s">
        <v>35</v>
      </c>
      <c r="N140" s="230" t="s">
        <v>51</v>
      </c>
      <c r="O140" s="8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33" t="s">
        <v>158</v>
      </c>
      <c r="AT140" s="233" t="s">
        <v>153</v>
      </c>
      <c r="AU140" s="233" t="s">
        <v>90</v>
      </c>
      <c r="AY140" s="19" t="s">
        <v>151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9" t="s">
        <v>88</v>
      </c>
      <c r="BK140" s="234">
        <f>ROUND(I140*H140,2)</f>
        <v>0</v>
      </c>
      <c r="BL140" s="19" t="s">
        <v>158</v>
      </c>
      <c r="BM140" s="233" t="s">
        <v>1188</v>
      </c>
    </row>
    <row r="141" s="2" customFormat="1">
      <c r="A141" s="41"/>
      <c r="B141" s="42"/>
      <c r="C141" s="43"/>
      <c r="D141" s="235" t="s">
        <v>160</v>
      </c>
      <c r="E141" s="43"/>
      <c r="F141" s="236" t="s">
        <v>1189</v>
      </c>
      <c r="G141" s="43"/>
      <c r="H141" s="43"/>
      <c r="I141" s="140"/>
      <c r="J141" s="43"/>
      <c r="K141" s="43"/>
      <c r="L141" s="47"/>
      <c r="M141" s="237"/>
      <c r="N141" s="238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160</v>
      </c>
      <c r="AU141" s="19" t="s">
        <v>90</v>
      </c>
    </row>
    <row r="142" s="15" customFormat="1">
      <c r="A142" s="15"/>
      <c r="B142" s="261"/>
      <c r="C142" s="262"/>
      <c r="D142" s="235" t="s">
        <v>162</v>
      </c>
      <c r="E142" s="263" t="s">
        <v>35</v>
      </c>
      <c r="F142" s="264" t="s">
        <v>1149</v>
      </c>
      <c r="G142" s="262"/>
      <c r="H142" s="263" t="s">
        <v>35</v>
      </c>
      <c r="I142" s="265"/>
      <c r="J142" s="262"/>
      <c r="K142" s="262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162</v>
      </c>
      <c r="AU142" s="270" t="s">
        <v>90</v>
      </c>
      <c r="AV142" s="15" t="s">
        <v>88</v>
      </c>
      <c r="AW142" s="15" t="s">
        <v>41</v>
      </c>
      <c r="AX142" s="15" t="s">
        <v>80</v>
      </c>
      <c r="AY142" s="270" t="s">
        <v>151</v>
      </c>
    </row>
    <row r="143" s="13" customFormat="1">
      <c r="A143" s="13"/>
      <c r="B143" s="239"/>
      <c r="C143" s="240"/>
      <c r="D143" s="235" t="s">
        <v>162</v>
      </c>
      <c r="E143" s="241" t="s">
        <v>35</v>
      </c>
      <c r="F143" s="242" t="s">
        <v>1143</v>
      </c>
      <c r="G143" s="240"/>
      <c r="H143" s="243">
        <v>1509.2570000000001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162</v>
      </c>
      <c r="AU143" s="249" t="s">
        <v>90</v>
      </c>
      <c r="AV143" s="13" t="s">
        <v>90</v>
      </c>
      <c r="AW143" s="13" t="s">
        <v>41</v>
      </c>
      <c r="AX143" s="13" t="s">
        <v>88</v>
      </c>
      <c r="AY143" s="249" t="s">
        <v>151</v>
      </c>
    </row>
    <row r="144" s="12" customFormat="1" ht="22.8" customHeight="1">
      <c r="A144" s="12"/>
      <c r="B144" s="206"/>
      <c r="C144" s="207"/>
      <c r="D144" s="208" t="s">
        <v>79</v>
      </c>
      <c r="E144" s="220" t="s">
        <v>243</v>
      </c>
      <c r="F144" s="220" t="s">
        <v>725</v>
      </c>
      <c r="G144" s="207"/>
      <c r="H144" s="207"/>
      <c r="I144" s="210"/>
      <c r="J144" s="221">
        <f>BK144</f>
        <v>0</v>
      </c>
      <c r="K144" s="207"/>
      <c r="L144" s="212"/>
      <c r="M144" s="213"/>
      <c r="N144" s="214"/>
      <c r="O144" s="214"/>
      <c r="P144" s="215">
        <f>SUM(P145:P200)</f>
        <v>0</v>
      </c>
      <c r="Q144" s="214"/>
      <c r="R144" s="215">
        <f>SUM(R145:R200)</f>
        <v>111.68815840944001</v>
      </c>
      <c r="S144" s="214"/>
      <c r="T144" s="216">
        <f>SUM(T145:T200)</f>
        <v>190.166382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7" t="s">
        <v>88</v>
      </c>
      <c r="AT144" s="218" t="s">
        <v>79</v>
      </c>
      <c r="AU144" s="218" t="s">
        <v>88</v>
      </c>
      <c r="AY144" s="217" t="s">
        <v>151</v>
      </c>
      <c r="BK144" s="219">
        <f>SUM(BK145:BK200)</f>
        <v>0</v>
      </c>
    </row>
    <row r="145" s="2" customFormat="1" ht="24" customHeight="1">
      <c r="A145" s="41"/>
      <c r="B145" s="42"/>
      <c r="C145" s="222" t="s">
        <v>248</v>
      </c>
      <c r="D145" s="222" t="s">
        <v>153</v>
      </c>
      <c r="E145" s="223" t="s">
        <v>1190</v>
      </c>
      <c r="F145" s="224" t="s">
        <v>1191</v>
      </c>
      <c r="G145" s="225" t="s">
        <v>213</v>
      </c>
      <c r="H145" s="226">
        <v>462.89699999999999</v>
      </c>
      <c r="I145" s="227"/>
      <c r="J145" s="228">
        <f>ROUND(I145*H145,2)</f>
        <v>0</v>
      </c>
      <c r="K145" s="224" t="s">
        <v>157</v>
      </c>
      <c r="L145" s="47"/>
      <c r="M145" s="229" t="s">
        <v>35</v>
      </c>
      <c r="N145" s="230" t="s">
        <v>51</v>
      </c>
      <c r="O145" s="87"/>
      <c r="P145" s="231">
        <f>O145*H145</f>
        <v>0</v>
      </c>
      <c r="Q145" s="231">
        <v>0.15539952000000001</v>
      </c>
      <c r="R145" s="231">
        <f>Q145*H145</f>
        <v>71.933971609440007</v>
      </c>
      <c r="S145" s="231">
        <v>0</v>
      </c>
      <c r="T145" s="232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33" t="s">
        <v>158</v>
      </c>
      <c r="AT145" s="233" t="s">
        <v>153</v>
      </c>
      <c r="AU145" s="233" t="s">
        <v>90</v>
      </c>
      <c r="AY145" s="19" t="s">
        <v>151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9" t="s">
        <v>88</v>
      </c>
      <c r="BK145" s="234">
        <f>ROUND(I145*H145,2)</f>
        <v>0</v>
      </c>
      <c r="BL145" s="19" t="s">
        <v>158</v>
      </c>
      <c r="BM145" s="233" t="s">
        <v>1192</v>
      </c>
    </row>
    <row r="146" s="2" customFormat="1">
      <c r="A146" s="41"/>
      <c r="B146" s="42"/>
      <c r="C146" s="43"/>
      <c r="D146" s="235" t="s">
        <v>160</v>
      </c>
      <c r="E146" s="43"/>
      <c r="F146" s="236" t="s">
        <v>1193</v>
      </c>
      <c r="G146" s="43"/>
      <c r="H146" s="43"/>
      <c r="I146" s="140"/>
      <c r="J146" s="43"/>
      <c r="K146" s="43"/>
      <c r="L146" s="47"/>
      <c r="M146" s="237"/>
      <c r="N146" s="238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19" t="s">
        <v>160</v>
      </c>
      <c r="AU146" s="19" t="s">
        <v>90</v>
      </c>
    </row>
    <row r="147" s="15" customFormat="1">
      <c r="A147" s="15"/>
      <c r="B147" s="261"/>
      <c r="C147" s="262"/>
      <c r="D147" s="235" t="s">
        <v>162</v>
      </c>
      <c r="E147" s="263" t="s">
        <v>35</v>
      </c>
      <c r="F147" s="264" t="s">
        <v>1149</v>
      </c>
      <c r="G147" s="262"/>
      <c r="H147" s="263" t="s">
        <v>35</v>
      </c>
      <c r="I147" s="265"/>
      <c r="J147" s="262"/>
      <c r="K147" s="262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162</v>
      </c>
      <c r="AU147" s="270" t="s">
        <v>90</v>
      </c>
      <c r="AV147" s="15" t="s">
        <v>88</v>
      </c>
      <c r="AW147" s="15" t="s">
        <v>41</v>
      </c>
      <c r="AX147" s="15" t="s">
        <v>80</v>
      </c>
      <c r="AY147" s="270" t="s">
        <v>151</v>
      </c>
    </row>
    <row r="148" s="13" customFormat="1">
      <c r="A148" s="13"/>
      <c r="B148" s="239"/>
      <c r="C148" s="240"/>
      <c r="D148" s="235" t="s">
        <v>162</v>
      </c>
      <c r="E148" s="241" t="s">
        <v>35</v>
      </c>
      <c r="F148" s="242" t="s">
        <v>1194</v>
      </c>
      <c r="G148" s="240"/>
      <c r="H148" s="243">
        <v>20.800000000000001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162</v>
      </c>
      <c r="AU148" s="249" t="s">
        <v>90</v>
      </c>
      <c r="AV148" s="13" t="s">
        <v>90</v>
      </c>
      <c r="AW148" s="13" t="s">
        <v>41</v>
      </c>
      <c r="AX148" s="13" t="s">
        <v>80</v>
      </c>
      <c r="AY148" s="249" t="s">
        <v>151</v>
      </c>
    </row>
    <row r="149" s="15" customFormat="1">
      <c r="A149" s="15"/>
      <c r="B149" s="261"/>
      <c r="C149" s="262"/>
      <c r="D149" s="235" t="s">
        <v>162</v>
      </c>
      <c r="E149" s="263" t="s">
        <v>35</v>
      </c>
      <c r="F149" s="264" t="s">
        <v>1149</v>
      </c>
      <c r="G149" s="262"/>
      <c r="H149" s="263" t="s">
        <v>35</v>
      </c>
      <c r="I149" s="265"/>
      <c r="J149" s="262"/>
      <c r="K149" s="262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162</v>
      </c>
      <c r="AU149" s="270" t="s">
        <v>90</v>
      </c>
      <c r="AV149" s="15" t="s">
        <v>88</v>
      </c>
      <c r="AW149" s="15" t="s">
        <v>41</v>
      </c>
      <c r="AX149" s="15" t="s">
        <v>80</v>
      </c>
      <c r="AY149" s="270" t="s">
        <v>151</v>
      </c>
    </row>
    <row r="150" s="13" customFormat="1">
      <c r="A150" s="13"/>
      <c r="B150" s="239"/>
      <c r="C150" s="240"/>
      <c r="D150" s="235" t="s">
        <v>162</v>
      </c>
      <c r="E150" s="241" t="s">
        <v>35</v>
      </c>
      <c r="F150" s="242" t="s">
        <v>1158</v>
      </c>
      <c r="G150" s="240"/>
      <c r="H150" s="243">
        <v>100.801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162</v>
      </c>
      <c r="AU150" s="249" t="s">
        <v>90</v>
      </c>
      <c r="AV150" s="13" t="s">
        <v>90</v>
      </c>
      <c r="AW150" s="13" t="s">
        <v>41</v>
      </c>
      <c r="AX150" s="13" t="s">
        <v>80</v>
      </c>
      <c r="AY150" s="249" t="s">
        <v>151</v>
      </c>
    </row>
    <row r="151" s="13" customFormat="1">
      <c r="A151" s="13"/>
      <c r="B151" s="239"/>
      <c r="C151" s="240"/>
      <c r="D151" s="235" t="s">
        <v>162</v>
      </c>
      <c r="E151" s="241" t="s">
        <v>35</v>
      </c>
      <c r="F151" s="242" t="s">
        <v>1159</v>
      </c>
      <c r="G151" s="240"/>
      <c r="H151" s="243">
        <v>18.902000000000001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162</v>
      </c>
      <c r="AU151" s="249" t="s">
        <v>90</v>
      </c>
      <c r="AV151" s="13" t="s">
        <v>90</v>
      </c>
      <c r="AW151" s="13" t="s">
        <v>41</v>
      </c>
      <c r="AX151" s="13" t="s">
        <v>80</v>
      </c>
      <c r="AY151" s="249" t="s">
        <v>151</v>
      </c>
    </row>
    <row r="152" s="13" customFormat="1">
      <c r="A152" s="13"/>
      <c r="B152" s="239"/>
      <c r="C152" s="240"/>
      <c r="D152" s="235" t="s">
        <v>162</v>
      </c>
      <c r="E152" s="241" t="s">
        <v>35</v>
      </c>
      <c r="F152" s="242" t="s">
        <v>1160</v>
      </c>
      <c r="G152" s="240"/>
      <c r="H152" s="243">
        <v>17.722999999999999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162</v>
      </c>
      <c r="AU152" s="249" t="s">
        <v>90</v>
      </c>
      <c r="AV152" s="13" t="s">
        <v>90</v>
      </c>
      <c r="AW152" s="13" t="s">
        <v>41</v>
      </c>
      <c r="AX152" s="13" t="s">
        <v>80</v>
      </c>
      <c r="AY152" s="249" t="s">
        <v>151</v>
      </c>
    </row>
    <row r="153" s="13" customFormat="1">
      <c r="A153" s="13"/>
      <c r="B153" s="239"/>
      <c r="C153" s="240"/>
      <c r="D153" s="235" t="s">
        <v>162</v>
      </c>
      <c r="E153" s="241" t="s">
        <v>35</v>
      </c>
      <c r="F153" s="242" t="s">
        <v>1161</v>
      </c>
      <c r="G153" s="240"/>
      <c r="H153" s="243">
        <v>15.366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162</v>
      </c>
      <c r="AU153" s="249" t="s">
        <v>90</v>
      </c>
      <c r="AV153" s="13" t="s">
        <v>90</v>
      </c>
      <c r="AW153" s="13" t="s">
        <v>41</v>
      </c>
      <c r="AX153" s="13" t="s">
        <v>80</v>
      </c>
      <c r="AY153" s="249" t="s">
        <v>151</v>
      </c>
    </row>
    <row r="154" s="13" customFormat="1">
      <c r="A154" s="13"/>
      <c r="B154" s="239"/>
      <c r="C154" s="240"/>
      <c r="D154" s="235" t="s">
        <v>162</v>
      </c>
      <c r="E154" s="241" t="s">
        <v>35</v>
      </c>
      <c r="F154" s="242" t="s">
        <v>1162</v>
      </c>
      <c r="G154" s="240"/>
      <c r="H154" s="243">
        <v>49.484999999999999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162</v>
      </c>
      <c r="AU154" s="249" t="s">
        <v>90</v>
      </c>
      <c r="AV154" s="13" t="s">
        <v>90</v>
      </c>
      <c r="AW154" s="13" t="s">
        <v>41</v>
      </c>
      <c r="AX154" s="13" t="s">
        <v>80</v>
      </c>
      <c r="AY154" s="249" t="s">
        <v>151</v>
      </c>
    </row>
    <row r="155" s="13" customFormat="1">
      <c r="A155" s="13"/>
      <c r="B155" s="239"/>
      <c r="C155" s="240"/>
      <c r="D155" s="235" t="s">
        <v>162</v>
      </c>
      <c r="E155" s="241" t="s">
        <v>35</v>
      </c>
      <c r="F155" s="242" t="s">
        <v>1163</v>
      </c>
      <c r="G155" s="240"/>
      <c r="H155" s="243">
        <v>11.282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162</v>
      </c>
      <c r="AU155" s="249" t="s">
        <v>90</v>
      </c>
      <c r="AV155" s="13" t="s">
        <v>90</v>
      </c>
      <c r="AW155" s="13" t="s">
        <v>41</v>
      </c>
      <c r="AX155" s="13" t="s">
        <v>80</v>
      </c>
      <c r="AY155" s="249" t="s">
        <v>151</v>
      </c>
    </row>
    <row r="156" s="13" customFormat="1">
      <c r="A156" s="13"/>
      <c r="B156" s="239"/>
      <c r="C156" s="240"/>
      <c r="D156" s="235" t="s">
        <v>162</v>
      </c>
      <c r="E156" s="241" t="s">
        <v>35</v>
      </c>
      <c r="F156" s="242" t="s">
        <v>1164</v>
      </c>
      <c r="G156" s="240"/>
      <c r="H156" s="243">
        <v>13.025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162</v>
      </c>
      <c r="AU156" s="249" t="s">
        <v>90</v>
      </c>
      <c r="AV156" s="13" t="s">
        <v>90</v>
      </c>
      <c r="AW156" s="13" t="s">
        <v>41</v>
      </c>
      <c r="AX156" s="13" t="s">
        <v>80</v>
      </c>
      <c r="AY156" s="249" t="s">
        <v>151</v>
      </c>
    </row>
    <row r="157" s="13" customFormat="1">
      <c r="A157" s="13"/>
      <c r="B157" s="239"/>
      <c r="C157" s="240"/>
      <c r="D157" s="235" t="s">
        <v>162</v>
      </c>
      <c r="E157" s="241" t="s">
        <v>35</v>
      </c>
      <c r="F157" s="242" t="s">
        <v>1165</v>
      </c>
      <c r="G157" s="240"/>
      <c r="H157" s="243">
        <v>81.325000000000003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162</v>
      </c>
      <c r="AU157" s="249" t="s">
        <v>90</v>
      </c>
      <c r="AV157" s="13" t="s">
        <v>90</v>
      </c>
      <c r="AW157" s="13" t="s">
        <v>41</v>
      </c>
      <c r="AX157" s="13" t="s">
        <v>80</v>
      </c>
      <c r="AY157" s="249" t="s">
        <v>151</v>
      </c>
    </row>
    <row r="158" s="13" customFormat="1">
      <c r="A158" s="13"/>
      <c r="B158" s="239"/>
      <c r="C158" s="240"/>
      <c r="D158" s="235" t="s">
        <v>162</v>
      </c>
      <c r="E158" s="241" t="s">
        <v>35</v>
      </c>
      <c r="F158" s="242" t="s">
        <v>1166</v>
      </c>
      <c r="G158" s="240"/>
      <c r="H158" s="243">
        <v>13.706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162</v>
      </c>
      <c r="AU158" s="249" t="s">
        <v>90</v>
      </c>
      <c r="AV158" s="13" t="s">
        <v>90</v>
      </c>
      <c r="AW158" s="13" t="s">
        <v>41</v>
      </c>
      <c r="AX158" s="13" t="s">
        <v>80</v>
      </c>
      <c r="AY158" s="249" t="s">
        <v>151</v>
      </c>
    </row>
    <row r="159" s="13" customFormat="1">
      <c r="A159" s="13"/>
      <c r="B159" s="239"/>
      <c r="C159" s="240"/>
      <c r="D159" s="235" t="s">
        <v>162</v>
      </c>
      <c r="E159" s="241" t="s">
        <v>35</v>
      </c>
      <c r="F159" s="242" t="s">
        <v>1167</v>
      </c>
      <c r="G159" s="240"/>
      <c r="H159" s="243">
        <v>12.782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162</v>
      </c>
      <c r="AU159" s="249" t="s">
        <v>90</v>
      </c>
      <c r="AV159" s="13" t="s">
        <v>90</v>
      </c>
      <c r="AW159" s="13" t="s">
        <v>41</v>
      </c>
      <c r="AX159" s="13" t="s">
        <v>80</v>
      </c>
      <c r="AY159" s="249" t="s">
        <v>151</v>
      </c>
    </row>
    <row r="160" s="13" customFormat="1">
      <c r="A160" s="13"/>
      <c r="B160" s="239"/>
      <c r="C160" s="240"/>
      <c r="D160" s="235" t="s">
        <v>162</v>
      </c>
      <c r="E160" s="241" t="s">
        <v>35</v>
      </c>
      <c r="F160" s="242" t="s">
        <v>1168</v>
      </c>
      <c r="G160" s="240"/>
      <c r="H160" s="243">
        <v>99.596000000000004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162</v>
      </c>
      <c r="AU160" s="249" t="s">
        <v>90</v>
      </c>
      <c r="AV160" s="13" t="s">
        <v>90</v>
      </c>
      <c r="AW160" s="13" t="s">
        <v>41</v>
      </c>
      <c r="AX160" s="13" t="s">
        <v>80</v>
      </c>
      <c r="AY160" s="249" t="s">
        <v>151</v>
      </c>
    </row>
    <row r="161" s="13" customFormat="1">
      <c r="A161" s="13"/>
      <c r="B161" s="239"/>
      <c r="C161" s="240"/>
      <c r="D161" s="235" t="s">
        <v>162</v>
      </c>
      <c r="E161" s="241" t="s">
        <v>35</v>
      </c>
      <c r="F161" s="242" t="s">
        <v>1169</v>
      </c>
      <c r="G161" s="240"/>
      <c r="H161" s="243">
        <v>8.1039999999999992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162</v>
      </c>
      <c r="AU161" s="249" t="s">
        <v>90</v>
      </c>
      <c r="AV161" s="13" t="s">
        <v>90</v>
      </c>
      <c r="AW161" s="13" t="s">
        <v>41</v>
      </c>
      <c r="AX161" s="13" t="s">
        <v>80</v>
      </c>
      <c r="AY161" s="249" t="s">
        <v>151</v>
      </c>
    </row>
    <row r="162" s="14" customFormat="1">
      <c r="A162" s="14"/>
      <c r="B162" s="250"/>
      <c r="C162" s="251"/>
      <c r="D162" s="235" t="s">
        <v>162</v>
      </c>
      <c r="E162" s="252" t="s">
        <v>35</v>
      </c>
      <c r="F162" s="253" t="s">
        <v>177</v>
      </c>
      <c r="G162" s="251"/>
      <c r="H162" s="254">
        <v>462.89699999999999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162</v>
      </c>
      <c r="AU162" s="260" t="s">
        <v>90</v>
      </c>
      <c r="AV162" s="14" t="s">
        <v>158</v>
      </c>
      <c r="AW162" s="14" t="s">
        <v>41</v>
      </c>
      <c r="AX162" s="14" t="s">
        <v>88</v>
      </c>
      <c r="AY162" s="260" t="s">
        <v>151</v>
      </c>
    </row>
    <row r="163" s="2" customFormat="1" ht="16.5" customHeight="1">
      <c r="A163" s="41"/>
      <c r="B163" s="42"/>
      <c r="C163" s="282" t="s">
        <v>252</v>
      </c>
      <c r="D163" s="282" t="s">
        <v>449</v>
      </c>
      <c r="E163" s="283" t="s">
        <v>1195</v>
      </c>
      <c r="F163" s="284" t="s">
        <v>1196</v>
      </c>
      <c r="G163" s="285" t="s">
        <v>555</v>
      </c>
      <c r="H163" s="286">
        <v>467.52600000000001</v>
      </c>
      <c r="I163" s="287"/>
      <c r="J163" s="288">
        <f>ROUND(I163*H163,2)</f>
        <v>0</v>
      </c>
      <c r="K163" s="284" t="s">
        <v>356</v>
      </c>
      <c r="L163" s="289"/>
      <c r="M163" s="290" t="s">
        <v>35</v>
      </c>
      <c r="N163" s="291" t="s">
        <v>51</v>
      </c>
      <c r="O163" s="87"/>
      <c r="P163" s="231">
        <f>O163*H163</f>
        <v>0</v>
      </c>
      <c r="Q163" s="231">
        <v>0.085000000000000006</v>
      </c>
      <c r="R163" s="231">
        <f>Q163*H163</f>
        <v>39.739710000000002</v>
      </c>
      <c r="S163" s="231">
        <v>0</v>
      </c>
      <c r="T163" s="232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33" t="s">
        <v>107</v>
      </c>
      <c r="AT163" s="233" t="s">
        <v>449</v>
      </c>
      <c r="AU163" s="233" t="s">
        <v>90</v>
      </c>
      <c r="AY163" s="19" t="s">
        <v>151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9" t="s">
        <v>88</v>
      </c>
      <c r="BK163" s="234">
        <f>ROUND(I163*H163,2)</f>
        <v>0</v>
      </c>
      <c r="BL163" s="19" t="s">
        <v>158</v>
      </c>
      <c r="BM163" s="233" t="s">
        <v>1197</v>
      </c>
    </row>
    <row r="164" s="13" customFormat="1">
      <c r="A164" s="13"/>
      <c r="B164" s="239"/>
      <c r="C164" s="240"/>
      <c r="D164" s="235" t="s">
        <v>162</v>
      </c>
      <c r="E164" s="240"/>
      <c r="F164" s="242" t="s">
        <v>1198</v>
      </c>
      <c r="G164" s="240"/>
      <c r="H164" s="243">
        <v>467.52600000000001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162</v>
      </c>
      <c r="AU164" s="249" t="s">
        <v>90</v>
      </c>
      <c r="AV164" s="13" t="s">
        <v>90</v>
      </c>
      <c r="AW164" s="13" t="s">
        <v>4</v>
      </c>
      <c r="AX164" s="13" t="s">
        <v>88</v>
      </c>
      <c r="AY164" s="249" t="s">
        <v>151</v>
      </c>
    </row>
    <row r="165" s="2" customFormat="1" ht="24" customHeight="1">
      <c r="A165" s="41"/>
      <c r="B165" s="42"/>
      <c r="C165" s="222" t="s">
        <v>259</v>
      </c>
      <c r="D165" s="222" t="s">
        <v>153</v>
      </c>
      <c r="E165" s="223" t="s">
        <v>1199</v>
      </c>
      <c r="F165" s="224" t="s">
        <v>1200</v>
      </c>
      <c r="G165" s="225" t="s">
        <v>213</v>
      </c>
      <c r="H165" s="226">
        <v>153.40000000000001</v>
      </c>
      <c r="I165" s="227"/>
      <c r="J165" s="228">
        <f>ROUND(I165*H165,2)</f>
        <v>0</v>
      </c>
      <c r="K165" s="224" t="s">
        <v>157</v>
      </c>
      <c r="L165" s="47"/>
      <c r="M165" s="229" t="s">
        <v>35</v>
      </c>
      <c r="N165" s="230" t="s">
        <v>51</v>
      </c>
      <c r="O165" s="87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33" t="s">
        <v>158</v>
      </c>
      <c r="AT165" s="233" t="s">
        <v>153</v>
      </c>
      <c r="AU165" s="233" t="s">
        <v>90</v>
      </c>
      <c r="AY165" s="19" t="s">
        <v>151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9" t="s">
        <v>88</v>
      </c>
      <c r="BK165" s="234">
        <f>ROUND(I165*H165,2)</f>
        <v>0</v>
      </c>
      <c r="BL165" s="19" t="s">
        <v>158</v>
      </c>
      <c r="BM165" s="233" t="s">
        <v>1201</v>
      </c>
    </row>
    <row r="166" s="2" customFormat="1">
      <c r="A166" s="41"/>
      <c r="B166" s="42"/>
      <c r="C166" s="43"/>
      <c r="D166" s="235" t="s">
        <v>160</v>
      </c>
      <c r="E166" s="43"/>
      <c r="F166" s="236" t="s">
        <v>1202</v>
      </c>
      <c r="G166" s="43"/>
      <c r="H166" s="43"/>
      <c r="I166" s="140"/>
      <c r="J166" s="43"/>
      <c r="K166" s="43"/>
      <c r="L166" s="47"/>
      <c r="M166" s="237"/>
      <c r="N166" s="238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160</v>
      </c>
      <c r="AU166" s="19" t="s">
        <v>90</v>
      </c>
    </row>
    <row r="167" s="15" customFormat="1">
      <c r="A167" s="15"/>
      <c r="B167" s="261"/>
      <c r="C167" s="262"/>
      <c r="D167" s="235" t="s">
        <v>162</v>
      </c>
      <c r="E167" s="263" t="s">
        <v>35</v>
      </c>
      <c r="F167" s="264" t="s">
        <v>1203</v>
      </c>
      <c r="G167" s="262"/>
      <c r="H167" s="263" t="s">
        <v>35</v>
      </c>
      <c r="I167" s="265"/>
      <c r="J167" s="262"/>
      <c r="K167" s="262"/>
      <c r="L167" s="266"/>
      <c r="M167" s="267"/>
      <c r="N167" s="268"/>
      <c r="O167" s="268"/>
      <c r="P167" s="268"/>
      <c r="Q167" s="268"/>
      <c r="R167" s="268"/>
      <c r="S167" s="268"/>
      <c r="T167" s="26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0" t="s">
        <v>162</v>
      </c>
      <c r="AU167" s="270" t="s">
        <v>90</v>
      </c>
      <c r="AV167" s="15" t="s">
        <v>88</v>
      </c>
      <c r="AW167" s="15" t="s">
        <v>41</v>
      </c>
      <c r="AX167" s="15" t="s">
        <v>80</v>
      </c>
      <c r="AY167" s="270" t="s">
        <v>151</v>
      </c>
    </row>
    <row r="168" s="13" customFormat="1">
      <c r="A168" s="13"/>
      <c r="B168" s="239"/>
      <c r="C168" s="240"/>
      <c r="D168" s="235" t="s">
        <v>162</v>
      </c>
      <c r="E168" s="241" t="s">
        <v>35</v>
      </c>
      <c r="F168" s="242" t="s">
        <v>1204</v>
      </c>
      <c r="G168" s="240"/>
      <c r="H168" s="243">
        <v>8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162</v>
      </c>
      <c r="AU168" s="249" t="s">
        <v>90</v>
      </c>
      <c r="AV168" s="13" t="s">
        <v>90</v>
      </c>
      <c r="AW168" s="13" t="s">
        <v>41</v>
      </c>
      <c r="AX168" s="13" t="s">
        <v>80</v>
      </c>
      <c r="AY168" s="249" t="s">
        <v>151</v>
      </c>
    </row>
    <row r="169" s="15" customFormat="1">
      <c r="A169" s="15"/>
      <c r="B169" s="261"/>
      <c r="C169" s="262"/>
      <c r="D169" s="235" t="s">
        <v>162</v>
      </c>
      <c r="E169" s="263" t="s">
        <v>35</v>
      </c>
      <c r="F169" s="264" t="s">
        <v>1205</v>
      </c>
      <c r="G169" s="262"/>
      <c r="H169" s="263" t="s">
        <v>35</v>
      </c>
      <c r="I169" s="265"/>
      <c r="J169" s="262"/>
      <c r="K169" s="262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162</v>
      </c>
      <c r="AU169" s="270" t="s">
        <v>90</v>
      </c>
      <c r="AV169" s="15" t="s">
        <v>88</v>
      </c>
      <c r="AW169" s="15" t="s">
        <v>41</v>
      </c>
      <c r="AX169" s="15" t="s">
        <v>80</v>
      </c>
      <c r="AY169" s="270" t="s">
        <v>151</v>
      </c>
    </row>
    <row r="170" s="13" customFormat="1">
      <c r="A170" s="13"/>
      <c r="B170" s="239"/>
      <c r="C170" s="240"/>
      <c r="D170" s="235" t="s">
        <v>162</v>
      </c>
      <c r="E170" s="241" t="s">
        <v>35</v>
      </c>
      <c r="F170" s="242" t="s">
        <v>1206</v>
      </c>
      <c r="G170" s="240"/>
      <c r="H170" s="243">
        <v>12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162</v>
      </c>
      <c r="AU170" s="249" t="s">
        <v>90</v>
      </c>
      <c r="AV170" s="13" t="s">
        <v>90</v>
      </c>
      <c r="AW170" s="13" t="s">
        <v>41</v>
      </c>
      <c r="AX170" s="13" t="s">
        <v>80</v>
      </c>
      <c r="AY170" s="249" t="s">
        <v>151</v>
      </c>
    </row>
    <row r="171" s="15" customFormat="1">
      <c r="A171" s="15"/>
      <c r="B171" s="261"/>
      <c r="C171" s="262"/>
      <c r="D171" s="235" t="s">
        <v>162</v>
      </c>
      <c r="E171" s="263" t="s">
        <v>35</v>
      </c>
      <c r="F171" s="264" t="s">
        <v>1207</v>
      </c>
      <c r="G171" s="262"/>
      <c r="H171" s="263" t="s">
        <v>35</v>
      </c>
      <c r="I171" s="265"/>
      <c r="J171" s="262"/>
      <c r="K171" s="262"/>
      <c r="L171" s="266"/>
      <c r="M171" s="267"/>
      <c r="N171" s="268"/>
      <c r="O171" s="268"/>
      <c r="P171" s="268"/>
      <c r="Q171" s="268"/>
      <c r="R171" s="268"/>
      <c r="S171" s="268"/>
      <c r="T171" s="26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0" t="s">
        <v>162</v>
      </c>
      <c r="AU171" s="270" t="s">
        <v>90</v>
      </c>
      <c r="AV171" s="15" t="s">
        <v>88</v>
      </c>
      <c r="AW171" s="15" t="s">
        <v>41</v>
      </c>
      <c r="AX171" s="15" t="s">
        <v>80</v>
      </c>
      <c r="AY171" s="270" t="s">
        <v>151</v>
      </c>
    </row>
    <row r="172" s="13" customFormat="1">
      <c r="A172" s="13"/>
      <c r="B172" s="239"/>
      <c r="C172" s="240"/>
      <c r="D172" s="235" t="s">
        <v>162</v>
      </c>
      <c r="E172" s="241" t="s">
        <v>35</v>
      </c>
      <c r="F172" s="242" t="s">
        <v>158</v>
      </c>
      <c r="G172" s="240"/>
      <c r="H172" s="243">
        <v>4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162</v>
      </c>
      <c r="AU172" s="249" t="s">
        <v>90</v>
      </c>
      <c r="AV172" s="13" t="s">
        <v>90</v>
      </c>
      <c r="AW172" s="13" t="s">
        <v>41</v>
      </c>
      <c r="AX172" s="13" t="s">
        <v>80</v>
      </c>
      <c r="AY172" s="249" t="s">
        <v>151</v>
      </c>
    </row>
    <row r="173" s="15" customFormat="1">
      <c r="A173" s="15"/>
      <c r="B173" s="261"/>
      <c r="C173" s="262"/>
      <c r="D173" s="235" t="s">
        <v>162</v>
      </c>
      <c r="E173" s="263" t="s">
        <v>35</v>
      </c>
      <c r="F173" s="264" t="s">
        <v>1208</v>
      </c>
      <c r="G173" s="262"/>
      <c r="H173" s="263" t="s">
        <v>35</v>
      </c>
      <c r="I173" s="265"/>
      <c r="J173" s="262"/>
      <c r="K173" s="262"/>
      <c r="L173" s="266"/>
      <c r="M173" s="267"/>
      <c r="N173" s="268"/>
      <c r="O173" s="268"/>
      <c r="P173" s="268"/>
      <c r="Q173" s="268"/>
      <c r="R173" s="268"/>
      <c r="S173" s="268"/>
      <c r="T173" s="26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0" t="s">
        <v>162</v>
      </c>
      <c r="AU173" s="270" t="s">
        <v>90</v>
      </c>
      <c r="AV173" s="15" t="s">
        <v>88</v>
      </c>
      <c r="AW173" s="15" t="s">
        <v>41</v>
      </c>
      <c r="AX173" s="15" t="s">
        <v>80</v>
      </c>
      <c r="AY173" s="270" t="s">
        <v>151</v>
      </c>
    </row>
    <row r="174" s="13" customFormat="1">
      <c r="A174" s="13"/>
      <c r="B174" s="239"/>
      <c r="C174" s="240"/>
      <c r="D174" s="235" t="s">
        <v>162</v>
      </c>
      <c r="E174" s="241" t="s">
        <v>35</v>
      </c>
      <c r="F174" s="242" t="s">
        <v>979</v>
      </c>
      <c r="G174" s="240"/>
      <c r="H174" s="243">
        <v>35.100000000000001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162</v>
      </c>
      <c r="AU174" s="249" t="s">
        <v>90</v>
      </c>
      <c r="AV174" s="13" t="s">
        <v>90</v>
      </c>
      <c r="AW174" s="13" t="s">
        <v>41</v>
      </c>
      <c r="AX174" s="13" t="s">
        <v>80</v>
      </c>
      <c r="AY174" s="249" t="s">
        <v>151</v>
      </c>
    </row>
    <row r="175" s="13" customFormat="1">
      <c r="A175" s="13"/>
      <c r="B175" s="239"/>
      <c r="C175" s="240"/>
      <c r="D175" s="235" t="s">
        <v>162</v>
      </c>
      <c r="E175" s="241" t="s">
        <v>35</v>
      </c>
      <c r="F175" s="242" t="s">
        <v>980</v>
      </c>
      <c r="G175" s="240"/>
      <c r="H175" s="243">
        <v>17.399999999999999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162</v>
      </c>
      <c r="AU175" s="249" t="s">
        <v>90</v>
      </c>
      <c r="AV175" s="13" t="s">
        <v>90</v>
      </c>
      <c r="AW175" s="13" t="s">
        <v>41</v>
      </c>
      <c r="AX175" s="13" t="s">
        <v>80</v>
      </c>
      <c r="AY175" s="249" t="s">
        <v>151</v>
      </c>
    </row>
    <row r="176" s="15" customFormat="1">
      <c r="A176" s="15"/>
      <c r="B176" s="261"/>
      <c r="C176" s="262"/>
      <c r="D176" s="235" t="s">
        <v>162</v>
      </c>
      <c r="E176" s="263" t="s">
        <v>35</v>
      </c>
      <c r="F176" s="264" t="s">
        <v>1209</v>
      </c>
      <c r="G176" s="262"/>
      <c r="H176" s="263" t="s">
        <v>35</v>
      </c>
      <c r="I176" s="265"/>
      <c r="J176" s="262"/>
      <c r="K176" s="262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162</v>
      </c>
      <c r="AU176" s="270" t="s">
        <v>90</v>
      </c>
      <c r="AV176" s="15" t="s">
        <v>88</v>
      </c>
      <c r="AW176" s="15" t="s">
        <v>41</v>
      </c>
      <c r="AX176" s="15" t="s">
        <v>80</v>
      </c>
      <c r="AY176" s="270" t="s">
        <v>151</v>
      </c>
    </row>
    <row r="177" s="13" customFormat="1">
      <c r="A177" s="13"/>
      <c r="B177" s="239"/>
      <c r="C177" s="240"/>
      <c r="D177" s="235" t="s">
        <v>162</v>
      </c>
      <c r="E177" s="241" t="s">
        <v>35</v>
      </c>
      <c r="F177" s="242" t="s">
        <v>1122</v>
      </c>
      <c r="G177" s="240"/>
      <c r="H177" s="243">
        <v>76.900000000000006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162</v>
      </c>
      <c r="AU177" s="249" t="s">
        <v>90</v>
      </c>
      <c r="AV177" s="13" t="s">
        <v>90</v>
      </c>
      <c r="AW177" s="13" t="s">
        <v>41</v>
      </c>
      <c r="AX177" s="13" t="s">
        <v>80</v>
      </c>
      <c r="AY177" s="249" t="s">
        <v>151</v>
      </c>
    </row>
    <row r="178" s="14" customFormat="1">
      <c r="A178" s="14"/>
      <c r="B178" s="250"/>
      <c r="C178" s="251"/>
      <c r="D178" s="235" t="s">
        <v>162</v>
      </c>
      <c r="E178" s="252" t="s">
        <v>35</v>
      </c>
      <c r="F178" s="253" t="s">
        <v>177</v>
      </c>
      <c r="G178" s="251"/>
      <c r="H178" s="254">
        <v>153.40000000000001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162</v>
      </c>
      <c r="AU178" s="260" t="s">
        <v>90</v>
      </c>
      <c r="AV178" s="14" t="s">
        <v>158</v>
      </c>
      <c r="AW178" s="14" t="s">
        <v>41</v>
      </c>
      <c r="AX178" s="14" t="s">
        <v>88</v>
      </c>
      <c r="AY178" s="260" t="s">
        <v>151</v>
      </c>
    </row>
    <row r="179" s="2" customFormat="1" ht="24" customHeight="1">
      <c r="A179" s="41"/>
      <c r="B179" s="42"/>
      <c r="C179" s="222" t="s">
        <v>274</v>
      </c>
      <c r="D179" s="222" t="s">
        <v>153</v>
      </c>
      <c r="E179" s="223" t="s">
        <v>1210</v>
      </c>
      <c r="F179" s="224" t="s">
        <v>1211</v>
      </c>
      <c r="G179" s="225" t="s">
        <v>213</v>
      </c>
      <c r="H179" s="226">
        <v>24</v>
      </c>
      <c r="I179" s="227"/>
      <c r="J179" s="228">
        <f>ROUND(I179*H179,2)</f>
        <v>0</v>
      </c>
      <c r="K179" s="224" t="s">
        <v>157</v>
      </c>
      <c r="L179" s="47"/>
      <c r="M179" s="229" t="s">
        <v>35</v>
      </c>
      <c r="N179" s="230" t="s">
        <v>51</v>
      </c>
      <c r="O179" s="87"/>
      <c r="P179" s="231">
        <f>O179*H179</f>
        <v>0</v>
      </c>
      <c r="Q179" s="231">
        <v>0.00060320000000000003</v>
      </c>
      <c r="R179" s="231">
        <f>Q179*H179</f>
        <v>0.014476800000000002</v>
      </c>
      <c r="S179" s="231">
        <v>0</v>
      </c>
      <c r="T179" s="232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33" t="s">
        <v>158</v>
      </c>
      <c r="AT179" s="233" t="s">
        <v>153</v>
      </c>
      <c r="AU179" s="233" t="s">
        <v>90</v>
      </c>
      <c r="AY179" s="19" t="s">
        <v>151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9" t="s">
        <v>88</v>
      </c>
      <c r="BK179" s="234">
        <f>ROUND(I179*H179,2)</f>
        <v>0</v>
      </c>
      <c r="BL179" s="19" t="s">
        <v>158</v>
      </c>
      <c r="BM179" s="233" t="s">
        <v>1212</v>
      </c>
    </row>
    <row r="180" s="2" customFormat="1">
      <c r="A180" s="41"/>
      <c r="B180" s="42"/>
      <c r="C180" s="43"/>
      <c r="D180" s="235" t="s">
        <v>160</v>
      </c>
      <c r="E180" s="43"/>
      <c r="F180" s="236" t="s">
        <v>1213</v>
      </c>
      <c r="G180" s="43"/>
      <c r="H180" s="43"/>
      <c r="I180" s="140"/>
      <c r="J180" s="43"/>
      <c r="K180" s="43"/>
      <c r="L180" s="47"/>
      <c r="M180" s="237"/>
      <c r="N180" s="238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19" t="s">
        <v>160</v>
      </c>
      <c r="AU180" s="19" t="s">
        <v>90</v>
      </c>
    </row>
    <row r="181" s="15" customFormat="1">
      <c r="A181" s="15"/>
      <c r="B181" s="261"/>
      <c r="C181" s="262"/>
      <c r="D181" s="235" t="s">
        <v>162</v>
      </c>
      <c r="E181" s="263" t="s">
        <v>35</v>
      </c>
      <c r="F181" s="264" t="s">
        <v>1203</v>
      </c>
      <c r="G181" s="262"/>
      <c r="H181" s="263" t="s">
        <v>35</v>
      </c>
      <c r="I181" s="265"/>
      <c r="J181" s="262"/>
      <c r="K181" s="262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162</v>
      </c>
      <c r="AU181" s="270" t="s">
        <v>90</v>
      </c>
      <c r="AV181" s="15" t="s">
        <v>88</v>
      </c>
      <c r="AW181" s="15" t="s">
        <v>41</v>
      </c>
      <c r="AX181" s="15" t="s">
        <v>80</v>
      </c>
      <c r="AY181" s="270" t="s">
        <v>151</v>
      </c>
    </row>
    <row r="182" s="13" customFormat="1">
      <c r="A182" s="13"/>
      <c r="B182" s="239"/>
      <c r="C182" s="240"/>
      <c r="D182" s="235" t="s">
        <v>162</v>
      </c>
      <c r="E182" s="241" t="s">
        <v>35</v>
      </c>
      <c r="F182" s="242" t="s">
        <v>1204</v>
      </c>
      <c r="G182" s="240"/>
      <c r="H182" s="243">
        <v>8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162</v>
      </c>
      <c r="AU182" s="249" t="s">
        <v>90</v>
      </c>
      <c r="AV182" s="13" t="s">
        <v>90</v>
      </c>
      <c r="AW182" s="13" t="s">
        <v>41</v>
      </c>
      <c r="AX182" s="13" t="s">
        <v>80</v>
      </c>
      <c r="AY182" s="249" t="s">
        <v>151</v>
      </c>
    </row>
    <row r="183" s="15" customFormat="1">
      <c r="A183" s="15"/>
      <c r="B183" s="261"/>
      <c r="C183" s="262"/>
      <c r="D183" s="235" t="s">
        <v>162</v>
      </c>
      <c r="E183" s="263" t="s">
        <v>35</v>
      </c>
      <c r="F183" s="264" t="s">
        <v>1205</v>
      </c>
      <c r="G183" s="262"/>
      <c r="H183" s="263" t="s">
        <v>35</v>
      </c>
      <c r="I183" s="265"/>
      <c r="J183" s="262"/>
      <c r="K183" s="262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162</v>
      </c>
      <c r="AU183" s="270" t="s">
        <v>90</v>
      </c>
      <c r="AV183" s="15" t="s">
        <v>88</v>
      </c>
      <c r="AW183" s="15" t="s">
        <v>41</v>
      </c>
      <c r="AX183" s="15" t="s">
        <v>80</v>
      </c>
      <c r="AY183" s="270" t="s">
        <v>151</v>
      </c>
    </row>
    <row r="184" s="13" customFormat="1">
      <c r="A184" s="13"/>
      <c r="B184" s="239"/>
      <c r="C184" s="240"/>
      <c r="D184" s="235" t="s">
        <v>162</v>
      </c>
      <c r="E184" s="241" t="s">
        <v>35</v>
      </c>
      <c r="F184" s="242" t="s">
        <v>1206</v>
      </c>
      <c r="G184" s="240"/>
      <c r="H184" s="243">
        <v>12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162</v>
      </c>
      <c r="AU184" s="249" t="s">
        <v>90</v>
      </c>
      <c r="AV184" s="13" t="s">
        <v>90</v>
      </c>
      <c r="AW184" s="13" t="s">
        <v>41</v>
      </c>
      <c r="AX184" s="13" t="s">
        <v>80</v>
      </c>
      <c r="AY184" s="249" t="s">
        <v>151</v>
      </c>
    </row>
    <row r="185" s="15" customFormat="1">
      <c r="A185" s="15"/>
      <c r="B185" s="261"/>
      <c r="C185" s="262"/>
      <c r="D185" s="235" t="s">
        <v>162</v>
      </c>
      <c r="E185" s="263" t="s">
        <v>35</v>
      </c>
      <c r="F185" s="264" t="s">
        <v>1207</v>
      </c>
      <c r="G185" s="262"/>
      <c r="H185" s="263" t="s">
        <v>35</v>
      </c>
      <c r="I185" s="265"/>
      <c r="J185" s="262"/>
      <c r="K185" s="262"/>
      <c r="L185" s="266"/>
      <c r="M185" s="267"/>
      <c r="N185" s="268"/>
      <c r="O185" s="268"/>
      <c r="P185" s="268"/>
      <c r="Q185" s="268"/>
      <c r="R185" s="268"/>
      <c r="S185" s="268"/>
      <c r="T185" s="26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0" t="s">
        <v>162</v>
      </c>
      <c r="AU185" s="270" t="s">
        <v>90</v>
      </c>
      <c r="AV185" s="15" t="s">
        <v>88</v>
      </c>
      <c r="AW185" s="15" t="s">
        <v>41</v>
      </c>
      <c r="AX185" s="15" t="s">
        <v>80</v>
      </c>
      <c r="AY185" s="270" t="s">
        <v>151</v>
      </c>
    </row>
    <row r="186" s="13" customFormat="1">
      <c r="A186" s="13"/>
      <c r="B186" s="239"/>
      <c r="C186" s="240"/>
      <c r="D186" s="235" t="s">
        <v>162</v>
      </c>
      <c r="E186" s="241" t="s">
        <v>35</v>
      </c>
      <c r="F186" s="242" t="s">
        <v>158</v>
      </c>
      <c r="G186" s="240"/>
      <c r="H186" s="243">
        <v>4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162</v>
      </c>
      <c r="AU186" s="249" t="s">
        <v>90</v>
      </c>
      <c r="AV186" s="13" t="s">
        <v>90</v>
      </c>
      <c r="AW186" s="13" t="s">
        <v>41</v>
      </c>
      <c r="AX186" s="13" t="s">
        <v>80</v>
      </c>
      <c r="AY186" s="249" t="s">
        <v>151</v>
      </c>
    </row>
    <row r="187" s="14" customFormat="1">
      <c r="A187" s="14"/>
      <c r="B187" s="250"/>
      <c r="C187" s="251"/>
      <c r="D187" s="235" t="s">
        <v>162</v>
      </c>
      <c r="E187" s="252" t="s">
        <v>35</v>
      </c>
      <c r="F187" s="253" t="s">
        <v>177</v>
      </c>
      <c r="G187" s="251"/>
      <c r="H187" s="254">
        <v>24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162</v>
      </c>
      <c r="AU187" s="260" t="s">
        <v>90</v>
      </c>
      <c r="AV187" s="14" t="s">
        <v>158</v>
      </c>
      <c r="AW187" s="14" t="s">
        <v>41</v>
      </c>
      <c r="AX187" s="14" t="s">
        <v>88</v>
      </c>
      <c r="AY187" s="260" t="s">
        <v>151</v>
      </c>
    </row>
    <row r="188" s="2" customFormat="1" ht="36" customHeight="1">
      <c r="A188" s="41"/>
      <c r="B188" s="42"/>
      <c r="C188" s="222" t="s">
        <v>320</v>
      </c>
      <c r="D188" s="222" t="s">
        <v>153</v>
      </c>
      <c r="E188" s="223" t="s">
        <v>1214</v>
      </c>
      <c r="F188" s="224" t="s">
        <v>1215</v>
      </c>
      <c r="G188" s="225" t="s">
        <v>156</v>
      </c>
      <c r="H188" s="226">
        <v>1509.2570000000001</v>
      </c>
      <c r="I188" s="227"/>
      <c r="J188" s="228">
        <f>ROUND(I188*H188,2)</f>
        <v>0</v>
      </c>
      <c r="K188" s="224" t="s">
        <v>157</v>
      </c>
      <c r="L188" s="47"/>
      <c r="M188" s="229" t="s">
        <v>35</v>
      </c>
      <c r="N188" s="230" t="s">
        <v>51</v>
      </c>
      <c r="O188" s="87"/>
      <c r="P188" s="231">
        <f>O188*H188</f>
        <v>0</v>
      </c>
      <c r="Q188" s="231">
        <v>0</v>
      </c>
      <c r="R188" s="231">
        <f>Q188*H188</f>
        <v>0</v>
      </c>
      <c r="S188" s="231">
        <v>0.126</v>
      </c>
      <c r="T188" s="232">
        <f>S188*H188</f>
        <v>190.166382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33" t="s">
        <v>158</v>
      </c>
      <c r="AT188" s="233" t="s">
        <v>153</v>
      </c>
      <c r="AU188" s="233" t="s">
        <v>90</v>
      </c>
      <c r="AY188" s="19" t="s">
        <v>151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88</v>
      </c>
      <c r="BK188" s="234">
        <f>ROUND(I188*H188,2)</f>
        <v>0</v>
      </c>
      <c r="BL188" s="19" t="s">
        <v>158</v>
      </c>
      <c r="BM188" s="233" t="s">
        <v>1216</v>
      </c>
    </row>
    <row r="189" s="2" customFormat="1">
      <c r="A189" s="41"/>
      <c r="B189" s="42"/>
      <c r="C189" s="43"/>
      <c r="D189" s="235" t="s">
        <v>160</v>
      </c>
      <c r="E189" s="43"/>
      <c r="F189" s="236" t="s">
        <v>1217</v>
      </c>
      <c r="G189" s="43"/>
      <c r="H189" s="43"/>
      <c r="I189" s="140"/>
      <c r="J189" s="43"/>
      <c r="K189" s="43"/>
      <c r="L189" s="47"/>
      <c r="M189" s="237"/>
      <c r="N189" s="238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19" t="s">
        <v>160</v>
      </c>
      <c r="AU189" s="19" t="s">
        <v>90</v>
      </c>
    </row>
    <row r="190" s="15" customFormat="1">
      <c r="A190" s="15"/>
      <c r="B190" s="261"/>
      <c r="C190" s="262"/>
      <c r="D190" s="235" t="s">
        <v>162</v>
      </c>
      <c r="E190" s="263" t="s">
        <v>35</v>
      </c>
      <c r="F190" s="264" t="s">
        <v>1218</v>
      </c>
      <c r="G190" s="262"/>
      <c r="H190" s="263" t="s">
        <v>35</v>
      </c>
      <c r="I190" s="265"/>
      <c r="J190" s="262"/>
      <c r="K190" s="262"/>
      <c r="L190" s="266"/>
      <c r="M190" s="267"/>
      <c r="N190" s="268"/>
      <c r="O190" s="268"/>
      <c r="P190" s="268"/>
      <c r="Q190" s="268"/>
      <c r="R190" s="268"/>
      <c r="S190" s="268"/>
      <c r="T190" s="26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0" t="s">
        <v>162</v>
      </c>
      <c r="AU190" s="270" t="s">
        <v>90</v>
      </c>
      <c r="AV190" s="15" t="s">
        <v>88</v>
      </c>
      <c r="AW190" s="15" t="s">
        <v>41</v>
      </c>
      <c r="AX190" s="15" t="s">
        <v>80</v>
      </c>
      <c r="AY190" s="270" t="s">
        <v>151</v>
      </c>
    </row>
    <row r="191" s="13" customFormat="1">
      <c r="A191" s="13"/>
      <c r="B191" s="239"/>
      <c r="C191" s="240"/>
      <c r="D191" s="235" t="s">
        <v>162</v>
      </c>
      <c r="E191" s="241" t="s">
        <v>35</v>
      </c>
      <c r="F191" s="242" t="s">
        <v>1143</v>
      </c>
      <c r="G191" s="240"/>
      <c r="H191" s="243">
        <v>1509.2570000000001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162</v>
      </c>
      <c r="AU191" s="249" t="s">
        <v>90</v>
      </c>
      <c r="AV191" s="13" t="s">
        <v>90</v>
      </c>
      <c r="AW191" s="13" t="s">
        <v>41</v>
      </c>
      <c r="AX191" s="13" t="s">
        <v>80</v>
      </c>
      <c r="AY191" s="249" t="s">
        <v>151</v>
      </c>
    </row>
    <row r="192" s="14" customFormat="1">
      <c r="A192" s="14"/>
      <c r="B192" s="250"/>
      <c r="C192" s="251"/>
      <c r="D192" s="235" t="s">
        <v>162</v>
      </c>
      <c r="E192" s="252" t="s">
        <v>35</v>
      </c>
      <c r="F192" s="253" t="s">
        <v>177</v>
      </c>
      <c r="G192" s="251"/>
      <c r="H192" s="254">
        <v>1509.2570000000001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162</v>
      </c>
      <c r="AU192" s="260" t="s">
        <v>90</v>
      </c>
      <c r="AV192" s="14" t="s">
        <v>158</v>
      </c>
      <c r="AW192" s="14" t="s">
        <v>41</v>
      </c>
      <c r="AX192" s="14" t="s">
        <v>88</v>
      </c>
      <c r="AY192" s="260" t="s">
        <v>151</v>
      </c>
    </row>
    <row r="193" s="2" customFormat="1" ht="36" customHeight="1">
      <c r="A193" s="41"/>
      <c r="B193" s="42"/>
      <c r="C193" s="222" t="s">
        <v>8</v>
      </c>
      <c r="D193" s="222" t="s">
        <v>153</v>
      </c>
      <c r="E193" s="223" t="s">
        <v>1219</v>
      </c>
      <c r="F193" s="224" t="s">
        <v>1220</v>
      </c>
      <c r="G193" s="225" t="s">
        <v>213</v>
      </c>
      <c r="H193" s="226">
        <v>20.800000000000001</v>
      </c>
      <c r="I193" s="227"/>
      <c r="J193" s="228">
        <f>ROUND(I193*H193,2)</f>
        <v>0</v>
      </c>
      <c r="K193" s="224" t="s">
        <v>157</v>
      </c>
      <c r="L193" s="47"/>
      <c r="M193" s="229" t="s">
        <v>35</v>
      </c>
      <c r="N193" s="230" t="s">
        <v>51</v>
      </c>
      <c r="O193" s="87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33" t="s">
        <v>158</v>
      </c>
      <c r="AT193" s="233" t="s">
        <v>153</v>
      </c>
      <c r="AU193" s="233" t="s">
        <v>90</v>
      </c>
      <c r="AY193" s="19" t="s">
        <v>151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88</v>
      </c>
      <c r="BK193" s="234">
        <f>ROUND(I193*H193,2)</f>
        <v>0</v>
      </c>
      <c r="BL193" s="19" t="s">
        <v>158</v>
      </c>
      <c r="BM193" s="233" t="s">
        <v>1221</v>
      </c>
    </row>
    <row r="194" s="2" customFormat="1">
      <c r="A194" s="41"/>
      <c r="B194" s="42"/>
      <c r="C194" s="43"/>
      <c r="D194" s="235" t="s">
        <v>160</v>
      </c>
      <c r="E194" s="43"/>
      <c r="F194" s="236" t="s">
        <v>984</v>
      </c>
      <c r="G194" s="43"/>
      <c r="H194" s="43"/>
      <c r="I194" s="140"/>
      <c r="J194" s="43"/>
      <c r="K194" s="43"/>
      <c r="L194" s="47"/>
      <c r="M194" s="237"/>
      <c r="N194" s="238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160</v>
      </c>
      <c r="AU194" s="19" t="s">
        <v>90</v>
      </c>
    </row>
    <row r="195" s="15" customFormat="1">
      <c r="A195" s="15"/>
      <c r="B195" s="261"/>
      <c r="C195" s="262"/>
      <c r="D195" s="235" t="s">
        <v>162</v>
      </c>
      <c r="E195" s="263" t="s">
        <v>35</v>
      </c>
      <c r="F195" s="264" t="s">
        <v>1149</v>
      </c>
      <c r="G195" s="262"/>
      <c r="H195" s="263" t="s">
        <v>35</v>
      </c>
      <c r="I195" s="265"/>
      <c r="J195" s="262"/>
      <c r="K195" s="262"/>
      <c r="L195" s="266"/>
      <c r="M195" s="267"/>
      <c r="N195" s="268"/>
      <c r="O195" s="268"/>
      <c r="P195" s="268"/>
      <c r="Q195" s="268"/>
      <c r="R195" s="268"/>
      <c r="S195" s="268"/>
      <c r="T195" s="26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0" t="s">
        <v>162</v>
      </c>
      <c r="AU195" s="270" t="s">
        <v>90</v>
      </c>
      <c r="AV195" s="15" t="s">
        <v>88</v>
      </c>
      <c r="AW195" s="15" t="s">
        <v>41</v>
      </c>
      <c r="AX195" s="15" t="s">
        <v>80</v>
      </c>
      <c r="AY195" s="270" t="s">
        <v>151</v>
      </c>
    </row>
    <row r="196" s="13" customFormat="1">
      <c r="A196" s="13"/>
      <c r="B196" s="239"/>
      <c r="C196" s="240"/>
      <c r="D196" s="235" t="s">
        <v>162</v>
      </c>
      <c r="E196" s="241" t="s">
        <v>35</v>
      </c>
      <c r="F196" s="242" t="s">
        <v>1154</v>
      </c>
      <c r="G196" s="240"/>
      <c r="H196" s="243">
        <v>20.800000000000001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162</v>
      </c>
      <c r="AU196" s="249" t="s">
        <v>90</v>
      </c>
      <c r="AV196" s="13" t="s">
        <v>90</v>
      </c>
      <c r="AW196" s="13" t="s">
        <v>41</v>
      </c>
      <c r="AX196" s="13" t="s">
        <v>80</v>
      </c>
      <c r="AY196" s="249" t="s">
        <v>151</v>
      </c>
    </row>
    <row r="197" s="14" customFormat="1">
      <c r="A197" s="14"/>
      <c r="B197" s="250"/>
      <c r="C197" s="251"/>
      <c r="D197" s="235" t="s">
        <v>162</v>
      </c>
      <c r="E197" s="252" t="s">
        <v>35</v>
      </c>
      <c r="F197" s="253" t="s">
        <v>177</v>
      </c>
      <c r="G197" s="251"/>
      <c r="H197" s="254">
        <v>20.800000000000001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162</v>
      </c>
      <c r="AU197" s="260" t="s">
        <v>90</v>
      </c>
      <c r="AV197" s="14" t="s">
        <v>158</v>
      </c>
      <c r="AW197" s="14" t="s">
        <v>41</v>
      </c>
      <c r="AX197" s="14" t="s">
        <v>88</v>
      </c>
      <c r="AY197" s="260" t="s">
        <v>151</v>
      </c>
    </row>
    <row r="198" s="2" customFormat="1" ht="36" customHeight="1">
      <c r="A198" s="41"/>
      <c r="B198" s="42"/>
      <c r="C198" s="222" t="s">
        <v>330</v>
      </c>
      <c r="D198" s="222" t="s">
        <v>153</v>
      </c>
      <c r="E198" s="223" t="s">
        <v>1222</v>
      </c>
      <c r="F198" s="224" t="s">
        <v>1223</v>
      </c>
      <c r="G198" s="225" t="s">
        <v>156</v>
      </c>
      <c r="H198" s="226">
        <v>88.418999999999997</v>
      </c>
      <c r="I198" s="227"/>
      <c r="J198" s="228">
        <f>ROUND(I198*H198,2)</f>
        <v>0</v>
      </c>
      <c r="K198" s="224" t="s">
        <v>157</v>
      </c>
      <c r="L198" s="47"/>
      <c r="M198" s="229" t="s">
        <v>35</v>
      </c>
      <c r="N198" s="230" t="s">
        <v>51</v>
      </c>
      <c r="O198" s="87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33" t="s">
        <v>158</v>
      </c>
      <c r="AT198" s="233" t="s">
        <v>153</v>
      </c>
      <c r="AU198" s="233" t="s">
        <v>90</v>
      </c>
      <c r="AY198" s="19" t="s">
        <v>151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9" t="s">
        <v>88</v>
      </c>
      <c r="BK198" s="234">
        <f>ROUND(I198*H198,2)</f>
        <v>0</v>
      </c>
      <c r="BL198" s="19" t="s">
        <v>158</v>
      </c>
      <c r="BM198" s="233" t="s">
        <v>1224</v>
      </c>
    </row>
    <row r="199" s="2" customFormat="1">
      <c r="A199" s="41"/>
      <c r="B199" s="42"/>
      <c r="C199" s="43"/>
      <c r="D199" s="235" t="s">
        <v>160</v>
      </c>
      <c r="E199" s="43"/>
      <c r="F199" s="236" t="s">
        <v>988</v>
      </c>
      <c r="G199" s="43"/>
      <c r="H199" s="43"/>
      <c r="I199" s="140"/>
      <c r="J199" s="43"/>
      <c r="K199" s="43"/>
      <c r="L199" s="47"/>
      <c r="M199" s="237"/>
      <c r="N199" s="238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19" t="s">
        <v>160</v>
      </c>
      <c r="AU199" s="19" t="s">
        <v>90</v>
      </c>
    </row>
    <row r="200" s="13" customFormat="1">
      <c r="A200" s="13"/>
      <c r="B200" s="239"/>
      <c r="C200" s="240"/>
      <c r="D200" s="235" t="s">
        <v>162</v>
      </c>
      <c r="E200" s="241" t="s">
        <v>35</v>
      </c>
      <c r="F200" s="242" t="s">
        <v>1225</v>
      </c>
      <c r="G200" s="240"/>
      <c r="H200" s="243">
        <v>88.418999999999997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162</v>
      </c>
      <c r="AU200" s="249" t="s">
        <v>90</v>
      </c>
      <c r="AV200" s="13" t="s">
        <v>90</v>
      </c>
      <c r="AW200" s="13" t="s">
        <v>41</v>
      </c>
      <c r="AX200" s="13" t="s">
        <v>88</v>
      </c>
      <c r="AY200" s="249" t="s">
        <v>151</v>
      </c>
    </row>
    <row r="201" s="12" customFormat="1" ht="22.8" customHeight="1">
      <c r="A201" s="12"/>
      <c r="B201" s="206"/>
      <c r="C201" s="207"/>
      <c r="D201" s="208" t="s">
        <v>79</v>
      </c>
      <c r="E201" s="220" t="s">
        <v>738</v>
      </c>
      <c r="F201" s="220" t="s">
        <v>739</v>
      </c>
      <c r="G201" s="207"/>
      <c r="H201" s="207"/>
      <c r="I201" s="210"/>
      <c r="J201" s="221">
        <f>BK201</f>
        <v>0</v>
      </c>
      <c r="K201" s="207"/>
      <c r="L201" s="212"/>
      <c r="M201" s="213"/>
      <c r="N201" s="214"/>
      <c r="O201" s="214"/>
      <c r="P201" s="215">
        <f>SUM(P202:P219)</f>
        <v>0</v>
      </c>
      <c r="Q201" s="214"/>
      <c r="R201" s="215">
        <f>SUM(R202:R219)</f>
        <v>0</v>
      </c>
      <c r="S201" s="214"/>
      <c r="T201" s="216">
        <f>SUM(T202:T219)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7" t="s">
        <v>88</v>
      </c>
      <c r="AT201" s="218" t="s">
        <v>79</v>
      </c>
      <c r="AU201" s="218" t="s">
        <v>88</v>
      </c>
      <c r="AY201" s="217" t="s">
        <v>151</v>
      </c>
      <c r="BK201" s="219">
        <f>SUM(BK202:BK219)</f>
        <v>0</v>
      </c>
    </row>
    <row r="202" s="2" customFormat="1" ht="24" customHeight="1">
      <c r="A202" s="41"/>
      <c r="B202" s="42"/>
      <c r="C202" s="222" t="s">
        <v>335</v>
      </c>
      <c r="D202" s="222" t="s">
        <v>153</v>
      </c>
      <c r="E202" s="223" t="s">
        <v>741</v>
      </c>
      <c r="F202" s="224" t="s">
        <v>742</v>
      </c>
      <c r="G202" s="225" t="s">
        <v>426</v>
      </c>
      <c r="H202" s="226">
        <v>1313.8250000000001</v>
      </c>
      <c r="I202" s="227"/>
      <c r="J202" s="228">
        <f>ROUND(I202*H202,2)</f>
        <v>0</v>
      </c>
      <c r="K202" s="224" t="s">
        <v>157</v>
      </c>
      <c r="L202" s="47"/>
      <c r="M202" s="229" t="s">
        <v>35</v>
      </c>
      <c r="N202" s="230" t="s">
        <v>51</v>
      </c>
      <c r="O202" s="87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33" t="s">
        <v>158</v>
      </c>
      <c r="AT202" s="233" t="s">
        <v>153</v>
      </c>
      <c r="AU202" s="233" t="s">
        <v>90</v>
      </c>
      <c r="AY202" s="19" t="s">
        <v>151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9" t="s">
        <v>88</v>
      </c>
      <c r="BK202" s="234">
        <f>ROUND(I202*H202,2)</f>
        <v>0</v>
      </c>
      <c r="BL202" s="19" t="s">
        <v>158</v>
      </c>
      <c r="BM202" s="233" t="s">
        <v>1226</v>
      </c>
    </row>
    <row r="203" s="2" customFormat="1">
      <c r="A203" s="41"/>
      <c r="B203" s="42"/>
      <c r="C203" s="43"/>
      <c r="D203" s="235" t="s">
        <v>160</v>
      </c>
      <c r="E203" s="43"/>
      <c r="F203" s="236" t="s">
        <v>744</v>
      </c>
      <c r="G203" s="43"/>
      <c r="H203" s="43"/>
      <c r="I203" s="140"/>
      <c r="J203" s="43"/>
      <c r="K203" s="43"/>
      <c r="L203" s="47"/>
      <c r="M203" s="237"/>
      <c r="N203" s="238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160</v>
      </c>
      <c r="AU203" s="19" t="s">
        <v>90</v>
      </c>
    </row>
    <row r="204" s="2" customFormat="1" ht="24" customHeight="1">
      <c r="A204" s="41"/>
      <c r="B204" s="42"/>
      <c r="C204" s="222" t="s">
        <v>348</v>
      </c>
      <c r="D204" s="222" t="s">
        <v>153</v>
      </c>
      <c r="E204" s="223" t="s">
        <v>746</v>
      </c>
      <c r="F204" s="224" t="s">
        <v>747</v>
      </c>
      <c r="G204" s="225" t="s">
        <v>426</v>
      </c>
      <c r="H204" s="226">
        <v>4268.8620000000001</v>
      </c>
      <c r="I204" s="227"/>
      <c r="J204" s="228">
        <f>ROUND(I204*H204,2)</f>
        <v>0</v>
      </c>
      <c r="K204" s="224" t="s">
        <v>157</v>
      </c>
      <c r="L204" s="47"/>
      <c r="M204" s="229" t="s">
        <v>35</v>
      </c>
      <c r="N204" s="230" t="s">
        <v>51</v>
      </c>
      <c r="O204" s="87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33" t="s">
        <v>158</v>
      </c>
      <c r="AT204" s="233" t="s">
        <v>153</v>
      </c>
      <c r="AU204" s="233" t="s">
        <v>90</v>
      </c>
      <c r="AY204" s="19" t="s">
        <v>151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9" t="s">
        <v>88</v>
      </c>
      <c r="BK204" s="234">
        <f>ROUND(I204*H204,2)</f>
        <v>0</v>
      </c>
      <c r="BL204" s="19" t="s">
        <v>158</v>
      </c>
      <c r="BM204" s="233" t="s">
        <v>1227</v>
      </c>
    </row>
    <row r="205" s="2" customFormat="1">
      <c r="A205" s="41"/>
      <c r="B205" s="42"/>
      <c r="C205" s="43"/>
      <c r="D205" s="235" t="s">
        <v>160</v>
      </c>
      <c r="E205" s="43"/>
      <c r="F205" s="236" t="s">
        <v>744</v>
      </c>
      <c r="G205" s="43"/>
      <c r="H205" s="43"/>
      <c r="I205" s="140"/>
      <c r="J205" s="43"/>
      <c r="K205" s="43"/>
      <c r="L205" s="47"/>
      <c r="M205" s="237"/>
      <c r="N205" s="238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160</v>
      </c>
      <c r="AU205" s="19" t="s">
        <v>90</v>
      </c>
    </row>
    <row r="206" s="13" customFormat="1">
      <c r="A206" s="13"/>
      <c r="B206" s="239"/>
      <c r="C206" s="240"/>
      <c r="D206" s="235" t="s">
        <v>162</v>
      </c>
      <c r="E206" s="241" t="s">
        <v>35</v>
      </c>
      <c r="F206" s="242" t="s">
        <v>1228</v>
      </c>
      <c r="G206" s="240"/>
      <c r="H206" s="243">
        <v>4065.498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162</v>
      </c>
      <c r="AU206" s="249" t="s">
        <v>90</v>
      </c>
      <c r="AV206" s="13" t="s">
        <v>90</v>
      </c>
      <c r="AW206" s="13" t="s">
        <v>41</v>
      </c>
      <c r="AX206" s="13" t="s">
        <v>80</v>
      </c>
      <c r="AY206" s="249" t="s">
        <v>151</v>
      </c>
    </row>
    <row r="207" s="13" customFormat="1">
      <c r="A207" s="13"/>
      <c r="B207" s="239"/>
      <c r="C207" s="240"/>
      <c r="D207" s="235" t="s">
        <v>162</v>
      </c>
      <c r="E207" s="241" t="s">
        <v>35</v>
      </c>
      <c r="F207" s="242" t="s">
        <v>1229</v>
      </c>
      <c r="G207" s="240"/>
      <c r="H207" s="243">
        <v>203.364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162</v>
      </c>
      <c r="AU207" s="249" t="s">
        <v>90</v>
      </c>
      <c r="AV207" s="13" t="s">
        <v>90</v>
      </c>
      <c r="AW207" s="13" t="s">
        <v>41</v>
      </c>
      <c r="AX207" s="13" t="s">
        <v>80</v>
      </c>
      <c r="AY207" s="249" t="s">
        <v>151</v>
      </c>
    </row>
    <row r="208" s="14" customFormat="1">
      <c r="A208" s="14"/>
      <c r="B208" s="250"/>
      <c r="C208" s="251"/>
      <c r="D208" s="235" t="s">
        <v>162</v>
      </c>
      <c r="E208" s="252" t="s">
        <v>35</v>
      </c>
      <c r="F208" s="253" t="s">
        <v>177</v>
      </c>
      <c r="G208" s="251"/>
      <c r="H208" s="254">
        <v>4268.8620000000001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0" t="s">
        <v>162</v>
      </c>
      <c r="AU208" s="260" t="s">
        <v>90</v>
      </c>
      <c r="AV208" s="14" t="s">
        <v>158</v>
      </c>
      <c r="AW208" s="14" t="s">
        <v>41</v>
      </c>
      <c r="AX208" s="14" t="s">
        <v>88</v>
      </c>
      <c r="AY208" s="260" t="s">
        <v>151</v>
      </c>
    </row>
    <row r="209" s="2" customFormat="1" ht="16.5" customHeight="1">
      <c r="A209" s="41"/>
      <c r="B209" s="42"/>
      <c r="C209" s="222" t="s">
        <v>353</v>
      </c>
      <c r="D209" s="222" t="s">
        <v>153</v>
      </c>
      <c r="E209" s="223" t="s">
        <v>751</v>
      </c>
      <c r="F209" s="224" t="s">
        <v>752</v>
      </c>
      <c r="G209" s="225" t="s">
        <v>426</v>
      </c>
      <c r="H209" s="226">
        <v>1313.8250000000001</v>
      </c>
      <c r="I209" s="227"/>
      <c r="J209" s="228">
        <f>ROUND(I209*H209,2)</f>
        <v>0</v>
      </c>
      <c r="K209" s="224" t="s">
        <v>157</v>
      </c>
      <c r="L209" s="47"/>
      <c r="M209" s="229" t="s">
        <v>35</v>
      </c>
      <c r="N209" s="230" t="s">
        <v>51</v>
      </c>
      <c r="O209" s="87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33" t="s">
        <v>158</v>
      </c>
      <c r="AT209" s="233" t="s">
        <v>153</v>
      </c>
      <c r="AU209" s="233" t="s">
        <v>90</v>
      </c>
      <c r="AY209" s="19" t="s">
        <v>151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9" t="s">
        <v>88</v>
      </c>
      <c r="BK209" s="234">
        <f>ROUND(I209*H209,2)</f>
        <v>0</v>
      </c>
      <c r="BL209" s="19" t="s">
        <v>158</v>
      </c>
      <c r="BM209" s="233" t="s">
        <v>1230</v>
      </c>
    </row>
    <row r="210" s="2" customFormat="1">
      <c r="A210" s="41"/>
      <c r="B210" s="42"/>
      <c r="C210" s="43"/>
      <c r="D210" s="235" t="s">
        <v>160</v>
      </c>
      <c r="E210" s="43"/>
      <c r="F210" s="236" t="s">
        <v>754</v>
      </c>
      <c r="G210" s="43"/>
      <c r="H210" s="43"/>
      <c r="I210" s="140"/>
      <c r="J210" s="43"/>
      <c r="K210" s="43"/>
      <c r="L210" s="47"/>
      <c r="M210" s="237"/>
      <c r="N210" s="238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19" t="s">
        <v>160</v>
      </c>
      <c r="AU210" s="19" t="s">
        <v>90</v>
      </c>
    </row>
    <row r="211" s="2" customFormat="1" ht="24" customHeight="1">
      <c r="A211" s="41"/>
      <c r="B211" s="42"/>
      <c r="C211" s="222" t="s">
        <v>362</v>
      </c>
      <c r="D211" s="222" t="s">
        <v>153</v>
      </c>
      <c r="E211" s="223" t="s">
        <v>756</v>
      </c>
      <c r="F211" s="224" t="s">
        <v>757</v>
      </c>
      <c r="G211" s="225" t="s">
        <v>426</v>
      </c>
      <c r="H211" s="226">
        <v>4.2640000000000002</v>
      </c>
      <c r="I211" s="227"/>
      <c r="J211" s="228">
        <f>ROUND(I211*H211,2)</f>
        <v>0</v>
      </c>
      <c r="K211" s="224" t="s">
        <v>157</v>
      </c>
      <c r="L211" s="47"/>
      <c r="M211" s="229" t="s">
        <v>35</v>
      </c>
      <c r="N211" s="230" t="s">
        <v>51</v>
      </c>
      <c r="O211" s="87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33" t="s">
        <v>158</v>
      </c>
      <c r="AT211" s="233" t="s">
        <v>153</v>
      </c>
      <c r="AU211" s="233" t="s">
        <v>90</v>
      </c>
      <c r="AY211" s="19" t="s">
        <v>151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9" t="s">
        <v>88</v>
      </c>
      <c r="BK211" s="234">
        <f>ROUND(I211*H211,2)</f>
        <v>0</v>
      </c>
      <c r="BL211" s="19" t="s">
        <v>158</v>
      </c>
      <c r="BM211" s="233" t="s">
        <v>1231</v>
      </c>
    </row>
    <row r="212" s="2" customFormat="1">
      <c r="A212" s="41"/>
      <c r="B212" s="42"/>
      <c r="C212" s="43"/>
      <c r="D212" s="235" t="s">
        <v>160</v>
      </c>
      <c r="E212" s="43"/>
      <c r="F212" s="236" t="s">
        <v>759</v>
      </c>
      <c r="G212" s="43"/>
      <c r="H212" s="43"/>
      <c r="I212" s="140"/>
      <c r="J212" s="43"/>
      <c r="K212" s="43"/>
      <c r="L212" s="47"/>
      <c r="M212" s="237"/>
      <c r="N212" s="238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19" t="s">
        <v>160</v>
      </c>
      <c r="AU212" s="19" t="s">
        <v>90</v>
      </c>
    </row>
    <row r="213" s="13" customFormat="1">
      <c r="A213" s="13"/>
      <c r="B213" s="239"/>
      <c r="C213" s="240"/>
      <c r="D213" s="235" t="s">
        <v>162</v>
      </c>
      <c r="E213" s="241" t="s">
        <v>35</v>
      </c>
      <c r="F213" s="242" t="s">
        <v>1232</v>
      </c>
      <c r="G213" s="240"/>
      <c r="H213" s="243">
        <v>4.2640000000000002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162</v>
      </c>
      <c r="AU213" s="249" t="s">
        <v>90</v>
      </c>
      <c r="AV213" s="13" t="s">
        <v>90</v>
      </c>
      <c r="AW213" s="13" t="s">
        <v>41</v>
      </c>
      <c r="AX213" s="13" t="s">
        <v>88</v>
      </c>
      <c r="AY213" s="249" t="s">
        <v>151</v>
      </c>
    </row>
    <row r="214" s="2" customFormat="1" ht="24" customHeight="1">
      <c r="A214" s="41"/>
      <c r="B214" s="42"/>
      <c r="C214" s="222" t="s">
        <v>7</v>
      </c>
      <c r="D214" s="222" t="s">
        <v>153</v>
      </c>
      <c r="E214" s="223" t="s">
        <v>762</v>
      </c>
      <c r="F214" s="224" t="s">
        <v>763</v>
      </c>
      <c r="G214" s="225" t="s">
        <v>426</v>
      </c>
      <c r="H214" s="226">
        <v>193.185</v>
      </c>
      <c r="I214" s="227"/>
      <c r="J214" s="228">
        <f>ROUND(I214*H214,2)</f>
        <v>0</v>
      </c>
      <c r="K214" s="224" t="s">
        <v>157</v>
      </c>
      <c r="L214" s="47"/>
      <c r="M214" s="229" t="s">
        <v>35</v>
      </c>
      <c r="N214" s="230" t="s">
        <v>51</v>
      </c>
      <c r="O214" s="87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33" t="s">
        <v>158</v>
      </c>
      <c r="AT214" s="233" t="s">
        <v>153</v>
      </c>
      <c r="AU214" s="233" t="s">
        <v>90</v>
      </c>
      <c r="AY214" s="19" t="s">
        <v>151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9" t="s">
        <v>88</v>
      </c>
      <c r="BK214" s="234">
        <f>ROUND(I214*H214,2)</f>
        <v>0</v>
      </c>
      <c r="BL214" s="19" t="s">
        <v>158</v>
      </c>
      <c r="BM214" s="233" t="s">
        <v>1233</v>
      </c>
    </row>
    <row r="215" s="2" customFormat="1">
      <c r="A215" s="41"/>
      <c r="B215" s="42"/>
      <c r="C215" s="43"/>
      <c r="D215" s="235" t="s">
        <v>160</v>
      </c>
      <c r="E215" s="43"/>
      <c r="F215" s="236" t="s">
        <v>759</v>
      </c>
      <c r="G215" s="43"/>
      <c r="H215" s="43"/>
      <c r="I215" s="140"/>
      <c r="J215" s="43"/>
      <c r="K215" s="43"/>
      <c r="L215" s="47"/>
      <c r="M215" s="237"/>
      <c r="N215" s="238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19" t="s">
        <v>160</v>
      </c>
      <c r="AU215" s="19" t="s">
        <v>90</v>
      </c>
    </row>
    <row r="216" s="13" customFormat="1">
      <c r="A216" s="13"/>
      <c r="B216" s="239"/>
      <c r="C216" s="240"/>
      <c r="D216" s="235" t="s">
        <v>162</v>
      </c>
      <c r="E216" s="241" t="s">
        <v>35</v>
      </c>
      <c r="F216" s="242" t="s">
        <v>1234</v>
      </c>
      <c r="G216" s="240"/>
      <c r="H216" s="243">
        <v>193.185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162</v>
      </c>
      <c r="AU216" s="249" t="s">
        <v>90</v>
      </c>
      <c r="AV216" s="13" t="s">
        <v>90</v>
      </c>
      <c r="AW216" s="13" t="s">
        <v>41</v>
      </c>
      <c r="AX216" s="13" t="s">
        <v>88</v>
      </c>
      <c r="AY216" s="249" t="s">
        <v>151</v>
      </c>
    </row>
    <row r="217" s="2" customFormat="1" ht="24" customHeight="1">
      <c r="A217" s="41"/>
      <c r="B217" s="42"/>
      <c r="C217" s="222" t="s">
        <v>373</v>
      </c>
      <c r="D217" s="222" t="s">
        <v>153</v>
      </c>
      <c r="E217" s="223" t="s">
        <v>767</v>
      </c>
      <c r="F217" s="224" t="s">
        <v>425</v>
      </c>
      <c r="G217" s="225" t="s">
        <v>426</v>
      </c>
      <c r="H217" s="226">
        <v>254.273</v>
      </c>
      <c r="I217" s="227"/>
      <c r="J217" s="228">
        <f>ROUND(I217*H217,2)</f>
        <v>0</v>
      </c>
      <c r="K217" s="224" t="s">
        <v>157</v>
      </c>
      <c r="L217" s="47"/>
      <c r="M217" s="229" t="s">
        <v>35</v>
      </c>
      <c r="N217" s="230" t="s">
        <v>51</v>
      </c>
      <c r="O217" s="87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33" t="s">
        <v>158</v>
      </c>
      <c r="AT217" s="233" t="s">
        <v>153</v>
      </c>
      <c r="AU217" s="233" t="s">
        <v>90</v>
      </c>
      <c r="AY217" s="19" t="s">
        <v>151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9" t="s">
        <v>88</v>
      </c>
      <c r="BK217" s="234">
        <f>ROUND(I217*H217,2)</f>
        <v>0</v>
      </c>
      <c r="BL217" s="19" t="s">
        <v>158</v>
      </c>
      <c r="BM217" s="233" t="s">
        <v>1235</v>
      </c>
    </row>
    <row r="218" s="2" customFormat="1">
      <c r="A218" s="41"/>
      <c r="B218" s="42"/>
      <c r="C218" s="43"/>
      <c r="D218" s="235" t="s">
        <v>160</v>
      </c>
      <c r="E218" s="43"/>
      <c r="F218" s="236" t="s">
        <v>759</v>
      </c>
      <c r="G218" s="43"/>
      <c r="H218" s="43"/>
      <c r="I218" s="140"/>
      <c r="J218" s="43"/>
      <c r="K218" s="43"/>
      <c r="L218" s="47"/>
      <c r="M218" s="237"/>
      <c r="N218" s="238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160</v>
      </c>
      <c r="AU218" s="19" t="s">
        <v>90</v>
      </c>
    </row>
    <row r="219" s="13" customFormat="1">
      <c r="A219" s="13"/>
      <c r="B219" s="239"/>
      <c r="C219" s="240"/>
      <c r="D219" s="235" t="s">
        <v>162</v>
      </c>
      <c r="E219" s="241" t="s">
        <v>35</v>
      </c>
      <c r="F219" s="242" t="s">
        <v>1236</v>
      </c>
      <c r="G219" s="240"/>
      <c r="H219" s="243">
        <v>254.273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162</v>
      </c>
      <c r="AU219" s="249" t="s">
        <v>90</v>
      </c>
      <c r="AV219" s="13" t="s">
        <v>90</v>
      </c>
      <c r="AW219" s="13" t="s">
        <v>41</v>
      </c>
      <c r="AX219" s="13" t="s">
        <v>88</v>
      </c>
      <c r="AY219" s="249" t="s">
        <v>151</v>
      </c>
    </row>
    <row r="220" s="12" customFormat="1" ht="22.8" customHeight="1">
      <c r="A220" s="12"/>
      <c r="B220" s="206"/>
      <c r="C220" s="207"/>
      <c r="D220" s="208" t="s">
        <v>79</v>
      </c>
      <c r="E220" s="220" t="s">
        <v>770</v>
      </c>
      <c r="F220" s="220" t="s">
        <v>771</v>
      </c>
      <c r="G220" s="207"/>
      <c r="H220" s="207"/>
      <c r="I220" s="210"/>
      <c r="J220" s="221">
        <f>BK220</f>
        <v>0</v>
      </c>
      <c r="K220" s="207"/>
      <c r="L220" s="212"/>
      <c r="M220" s="213"/>
      <c r="N220" s="214"/>
      <c r="O220" s="214"/>
      <c r="P220" s="215">
        <f>SUM(P221:P224)</f>
        <v>0</v>
      </c>
      <c r="Q220" s="214"/>
      <c r="R220" s="215">
        <f>SUM(R221:R224)</f>
        <v>0</v>
      </c>
      <c r="S220" s="214"/>
      <c r="T220" s="216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7" t="s">
        <v>88</v>
      </c>
      <c r="AT220" s="218" t="s">
        <v>79</v>
      </c>
      <c r="AU220" s="218" t="s">
        <v>88</v>
      </c>
      <c r="AY220" s="217" t="s">
        <v>151</v>
      </c>
      <c r="BK220" s="219">
        <f>SUM(BK221:BK224)</f>
        <v>0</v>
      </c>
    </row>
    <row r="221" s="2" customFormat="1" ht="24" customHeight="1">
      <c r="A221" s="41"/>
      <c r="B221" s="42"/>
      <c r="C221" s="222" t="s">
        <v>381</v>
      </c>
      <c r="D221" s="222" t="s">
        <v>153</v>
      </c>
      <c r="E221" s="223" t="s">
        <v>1237</v>
      </c>
      <c r="F221" s="224" t="s">
        <v>1238</v>
      </c>
      <c r="G221" s="225" t="s">
        <v>426</v>
      </c>
      <c r="H221" s="226">
        <v>111.81999999999999</v>
      </c>
      <c r="I221" s="227"/>
      <c r="J221" s="228">
        <f>ROUND(I221*H221,2)</f>
        <v>0</v>
      </c>
      <c r="K221" s="224" t="s">
        <v>157</v>
      </c>
      <c r="L221" s="47"/>
      <c r="M221" s="229" t="s">
        <v>35</v>
      </c>
      <c r="N221" s="230" t="s">
        <v>51</v>
      </c>
      <c r="O221" s="87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33" t="s">
        <v>158</v>
      </c>
      <c r="AT221" s="233" t="s">
        <v>153</v>
      </c>
      <c r="AU221" s="233" t="s">
        <v>90</v>
      </c>
      <c r="AY221" s="19" t="s">
        <v>151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9" t="s">
        <v>88</v>
      </c>
      <c r="BK221" s="234">
        <f>ROUND(I221*H221,2)</f>
        <v>0</v>
      </c>
      <c r="BL221" s="19" t="s">
        <v>158</v>
      </c>
      <c r="BM221" s="233" t="s">
        <v>1239</v>
      </c>
    </row>
    <row r="222" s="2" customFormat="1">
      <c r="A222" s="41"/>
      <c r="B222" s="42"/>
      <c r="C222" s="43"/>
      <c r="D222" s="235" t="s">
        <v>160</v>
      </c>
      <c r="E222" s="43"/>
      <c r="F222" s="236" t="s">
        <v>1240</v>
      </c>
      <c r="G222" s="43"/>
      <c r="H222" s="43"/>
      <c r="I222" s="140"/>
      <c r="J222" s="43"/>
      <c r="K222" s="43"/>
      <c r="L222" s="47"/>
      <c r="M222" s="237"/>
      <c r="N222" s="238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19" t="s">
        <v>160</v>
      </c>
      <c r="AU222" s="19" t="s">
        <v>90</v>
      </c>
    </row>
    <row r="223" s="2" customFormat="1" ht="24" customHeight="1">
      <c r="A223" s="41"/>
      <c r="B223" s="42"/>
      <c r="C223" s="222" t="s">
        <v>391</v>
      </c>
      <c r="D223" s="222" t="s">
        <v>153</v>
      </c>
      <c r="E223" s="223" t="s">
        <v>1241</v>
      </c>
      <c r="F223" s="224" t="s">
        <v>1242</v>
      </c>
      <c r="G223" s="225" t="s">
        <v>426</v>
      </c>
      <c r="H223" s="226">
        <v>111.81999999999999</v>
      </c>
      <c r="I223" s="227"/>
      <c r="J223" s="228">
        <f>ROUND(I223*H223,2)</f>
        <v>0</v>
      </c>
      <c r="K223" s="224" t="s">
        <v>157</v>
      </c>
      <c r="L223" s="47"/>
      <c r="M223" s="229" t="s">
        <v>35</v>
      </c>
      <c r="N223" s="230" t="s">
        <v>51</v>
      </c>
      <c r="O223" s="87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33" t="s">
        <v>158</v>
      </c>
      <c r="AT223" s="233" t="s">
        <v>153</v>
      </c>
      <c r="AU223" s="233" t="s">
        <v>90</v>
      </c>
      <c r="AY223" s="19" t="s">
        <v>151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9" t="s">
        <v>88</v>
      </c>
      <c r="BK223" s="234">
        <f>ROUND(I223*H223,2)</f>
        <v>0</v>
      </c>
      <c r="BL223" s="19" t="s">
        <v>158</v>
      </c>
      <c r="BM223" s="233" t="s">
        <v>1243</v>
      </c>
    </row>
    <row r="224" s="2" customFormat="1">
      <c r="A224" s="41"/>
      <c r="B224" s="42"/>
      <c r="C224" s="43"/>
      <c r="D224" s="235" t="s">
        <v>160</v>
      </c>
      <c r="E224" s="43"/>
      <c r="F224" s="236" t="s">
        <v>1240</v>
      </c>
      <c r="G224" s="43"/>
      <c r="H224" s="43"/>
      <c r="I224" s="140"/>
      <c r="J224" s="43"/>
      <c r="K224" s="43"/>
      <c r="L224" s="47"/>
      <c r="M224" s="292"/>
      <c r="N224" s="293"/>
      <c r="O224" s="294"/>
      <c r="P224" s="294"/>
      <c r="Q224" s="294"/>
      <c r="R224" s="294"/>
      <c r="S224" s="294"/>
      <c r="T224" s="295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19" t="s">
        <v>160</v>
      </c>
      <c r="AU224" s="19" t="s">
        <v>90</v>
      </c>
    </row>
    <row r="225" s="2" customFormat="1" ht="6.96" customHeight="1">
      <c r="A225" s="41"/>
      <c r="B225" s="62"/>
      <c r="C225" s="63"/>
      <c r="D225" s="63"/>
      <c r="E225" s="63"/>
      <c r="F225" s="63"/>
      <c r="G225" s="63"/>
      <c r="H225" s="63"/>
      <c r="I225" s="170"/>
      <c r="J225" s="63"/>
      <c r="K225" s="63"/>
      <c r="L225" s="47"/>
      <c r="M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</row>
  </sheetData>
  <sheetProtection sheet="1" autoFilter="0" formatColumns="0" formatRows="0" objects="1" scenarios="1" spinCount="100000" saltValue="D1Ur+/oGnlZwOipDsEVwWM2eyerT0hy6poNz3+DxCs+HwSlqiJL2+ZPl7+EC2h/0jU1iYdjwOKnTtM1oi4jYCQ==" hashValue="y4Sp0vM69Nk0YAFRJQ+8ERJM/rwMVBJo22Xq0mfzAnpgLiiUSaWvDxQ9rh8w7FLtOGcTY07L0pVn2fbYdlpPrg==" algorithmName="SHA-512" password="CC35"/>
  <autoFilter ref="C84:K22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</row>
    <row r="4" s="1" customFormat="1" ht="24.96" customHeight="1">
      <c r="B4" s="22"/>
      <c r="D4" s="136" t="s">
        <v>108</v>
      </c>
      <c r="I4" s="131"/>
      <c r="L4" s="22"/>
      <c r="M4" s="137" t="s">
        <v>10</v>
      </c>
      <c r="AT4" s="19" t="s">
        <v>4</v>
      </c>
    </row>
    <row r="5" s="1" customFormat="1" ht="6.96" customHeight="1">
      <c r="B5" s="22"/>
      <c r="I5" s="131"/>
      <c r="L5" s="22"/>
    </row>
    <row r="6" s="1" customFormat="1" ht="12" customHeight="1">
      <c r="B6" s="22"/>
      <c r="D6" s="138" t="s">
        <v>16</v>
      </c>
      <c r="I6" s="131"/>
      <c r="L6" s="22"/>
    </row>
    <row r="7" s="1" customFormat="1" ht="16.5" customHeight="1">
      <c r="B7" s="22"/>
      <c r="E7" s="139" t="str">
        <f>'Rekapitulace stavby'!K6</f>
        <v>Rekonstrukce kanalizační stoky Hc v ul. Hlubočská, Kolín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121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1244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22. 12. 2017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ROUND(J83, 2)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ROUND((SUM(BE83:BE111)),  2)</f>
        <v>0</v>
      </c>
      <c r="G33" s="41"/>
      <c r="H33" s="41"/>
      <c r="I33" s="159">
        <v>0.20999999999999999</v>
      </c>
      <c r="J33" s="158">
        <f>ROUND(((SUM(BE83:BE111))*I33),  2)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ROUND((SUM(BF83:BF111)),  2)</f>
        <v>0</v>
      </c>
      <c r="G34" s="41"/>
      <c r="H34" s="41"/>
      <c r="I34" s="159">
        <v>0.14999999999999999</v>
      </c>
      <c r="J34" s="158">
        <f>ROUND(((SUM(BF83:BF111))*I34),  2)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ROUND((SUM(BG83:BG111)),  2)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ROUND((SUM(BH83:BH111)),  2)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ROUND((SUM(BI83:BI111)),  2)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123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kanalizační stoky Hc v ul. Hlubočská,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121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05 - Vedlejší rozpočtové náklady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22. 12. 2017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ul.28.října 933/11, Čelákovice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124</v>
      </c>
      <c r="D57" s="176"/>
      <c r="E57" s="176"/>
      <c r="F57" s="176"/>
      <c r="G57" s="176"/>
      <c r="H57" s="176"/>
      <c r="I57" s="177"/>
      <c r="J57" s="178" t="s">
        <v>125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J83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126</v>
      </c>
    </row>
    <row r="60" s="9" customFormat="1" ht="24.96" customHeight="1">
      <c r="A60" s="9"/>
      <c r="B60" s="180"/>
      <c r="C60" s="181"/>
      <c r="D60" s="182" t="s">
        <v>1245</v>
      </c>
      <c r="E60" s="183"/>
      <c r="F60" s="183"/>
      <c r="G60" s="183"/>
      <c r="H60" s="183"/>
      <c r="I60" s="184"/>
      <c r="J60" s="185">
        <f>J84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1246</v>
      </c>
      <c r="E61" s="190"/>
      <c r="F61" s="190"/>
      <c r="G61" s="190"/>
      <c r="H61" s="190"/>
      <c r="I61" s="191"/>
      <c r="J61" s="192">
        <f>J85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1247</v>
      </c>
      <c r="E62" s="190"/>
      <c r="F62" s="190"/>
      <c r="G62" s="190"/>
      <c r="H62" s="190"/>
      <c r="I62" s="191"/>
      <c r="J62" s="192">
        <f>J94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1248</v>
      </c>
      <c r="E63" s="190"/>
      <c r="F63" s="190"/>
      <c r="G63" s="190"/>
      <c r="H63" s="190"/>
      <c r="I63" s="191"/>
      <c r="J63" s="192">
        <f>J107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140"/>
      <c r="J64" s="43"/>
      <c r="K64" s="43"/>
      <c r="L64" s="1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170"/>
      <c r="J65" s="63"/>
      <c r="K65" s="63"/>
      <c r="L65" s="1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173"/>
      <c r="J69" s="65"/>
      <c r="K69" s="65"/>
      <c r="L69" s="1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5" t="s">
        <v>136</v>
      </c>
      <c r="D70" s="43"/>
      <c r="E70" s="43"/>
      <c r="F70" s="43"/>
      <c r="G70" s="43"/>
      <c r="H70" s="43"/>
      <c r="I70" s="140"/>
      <c r="J70" s="43"/>
      <c r="K70" s="43"/>
      <c r="L70" s="1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140"/>
      <c r="J71" s="43"/>
      <c r="K71" s="43"/>
      <c r="L71" s="1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4" t="s">
        <v>16</v>
      </c>
      <c r="D72" s="43"/>
      <c r="E72" s="43"/>
      <c r="F72" s="43"/>
      <c r="G72" s="43"/>
      <c r="H72" s="43"/>
      <c r="I72" s="140"/>
      <c r="J72" s="43"/>
      <c r="K72" s="43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4" t="str">
        <f>E7</f>
        <v>Rekonstrukce kanalizační stoky Hc v ul. Hlubočská, Kolín</v>
      </c>
      <c r="F73" s="34"/>
      <c r="G73" s="34"/>
      <c r="H73" s="34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121</v>
      </c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SO 05 - Vedlejší rozpočtové náklady</v>
      </c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22</v>
      </c>
      <c r="D77" s="43"/>
      <c r="E77" s="43"/>
      <c r="F77" s="29" t="str">
        <f>F12</f>
        <v>Kolín</v>
      </c>
      <c r="G77" s="43"/>
      <c r="H77" s="43"/>
      <c r="I77" s="144" t="s">
        <v>24</v>
      </c>
      <c r="J77" s="75" t="str">
        <f>IF(J12="","",J12)</f>
        <v>22. 12. 2017</v>
      </c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3.05" customHeight="1">
      <c r="A79" s="41"/>
      <c r="B79" s="42"/>
      <c r="C79" s="34" t="s">
        <v>30</v>
      </c>
      <c r="D79" s="43"/>
      <c r="E79" s="43"/>
      <c r="F79" s="29" t="str">
        <f>E15</f>
        <v>Město Kolín, Karlovo nám. 78, 280 02 Kolín</v>
      </c>
      <c r="G79" s="43"/>
      <c r="H79" s="43"/>
      <c r="I79" s="144" t="s">
        <v>38</v>
      </c>
      <c r="J79" s="39" t="str">
        <f>E21</f>
        <v>LK PROJEKT s.r.o., ul.28.října 933/11, Čelákovice</v>
      </c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4" t="s">
        <v>36</v>
      </c>
      <c r="D80" s="43"/>
      <c r="E80" s="43"/>
      <c r="F80" s="29" t="str">
        <f>IF(E18="","",E18)</f>
        <v>Vyplň údaj</v>
      </c>
      <c r="G80" s="43"/>
      <c r="H80" s="43"/>
      <c r="I80" s="144" t="s">
        <v>42</v>
      </c>
      <c r="J80" s="39" t="str">
        <f>E24</f>
        <v xml:space="preserve"> </v>
      </c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94"/>
      <c r="B82" s="195"/>
      <c r="C82" s="196" t="s">
        <v>137</v>
      </c>
      <c r="D82" s="197" t="s">
        <v>65</v>
      </c>
      <c r="E82" s="197" t="s">
        <v>61</v>
      </c>
      <c r="F82" s="197" t="s">
        <v>62</v>
      </c>
      <c r="G82" s="197" t="s">
        <v>138</v>
      </c>
      <c r="H82" s="197" t="s">
        <v>139</v>
      </c>
      <c r="I82" s="198" t="s">
        <v>140</v>
      </c>
      <c r="J82" s="197" t="s">
        <v>125</v>
      </c>
      <c r="K82" s="199" t="s">
        <v>141</v>
      </c>
      <c r="L82" s="200"/>
      <c r="M82" s="95" t="s">
        <v>35</v>
      </c>
      <c r="N82" s="96" t="s">
        <v>50</v>
      </c>
      <c r="O82" s="96" t="s">
        <v>142</v>
      </c>
      <c r="P82" s="96" t="s">
        <v>143</v>
      </c>
      <c r="Q82" s="96" t="s">
        <v>144</v>
      </c>
      <c r="R82" s="96" t="s">
        <v>145</v>
      </c>
      <c r="S82" s="96" t="s">
        <v>146</v>
      </c>
      <c r="T82" s="97" t="s">
        <v>147</v>
      </c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</row>
    <row r="83" s="2" customFormat="1" ht="22.8" customHeight="1">
      <c r="A83" s="41"/>
      <c r="B83" s="42"/>
      <c r="C83" s="102" t="s">
        <v>148</v>
      </c>
      <c r="D83" s="43"/>
      <c r="E83" s="43"/>
      <c r="F83" s="43"/>
      <c r="G83" s="43"/>
      <c r="H83" s="43"/>
      <c r="I83" s="140"/>
      <c r="J83" s="201">
        <f>BK83</f>
        <v>0</v>
      </c>
      <c r="K83" s="43"/>
      <c r="L83" s="47"/>
      <c r="M83" s="98"/>
      <c r="N83" s="202"/>
      <c r="O83" s="99"/>
      <c r="P83" s="203">
        <f>P84</f>
        <v>0</v>
      </c>
      <c r="Q83" s="99"/>
      <c r="R83" s="203">
        <f>R84</f>
        <v>0</v>
      </c>
      <c r="S83" s="99"/>
      <c r="T83" s="204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19" t="s">
        <v>79</v>
      </c>
      <c r="AU83" s="19" t="s">
        <v>126</v>
      </c>
      <c r="BK83" s="205">
        <f>BK84</f>
        <v>0</v>
      </c>
    </row>
    <row r="84" s="12" customFormat="1" ht="25.92" customHeight="1">
      <c r="A84" s="12"/>
      <c r="B84" s="206"/>
      <c r="C84" s="207"/>
      <c r="D84" s="208" t="s">
        <v>79</v>
      </c>
      <c r="E84" s="209" t="s">
        <v>1249</v>
      </c>
      <c r="F84" s="209" t="s">
        <v>101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P85+P94+P107</f>
        <v>0</v>
      </c>
      <c r="Q84" s="214"/>
      <c r="R84" s="215">
        <f>R85+R94+R107</f>
        <v>0</v>
      </c>
      <c r="S84" s="214"/>
      <c r="T84" s="216">
        <f>T85+T94+T107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7" t="s">
        <v>210</v>
      </c>
      <c r="AT84" s="218" t="s">
        <v>79</v>
      </c>
      <c r="AU84" s="218" t="s">
        <v>80</v>
      </c>
      <c r="AY84" s="217" t="s">
        <v>151</v>
      </c>
      <c r="BK84" s="219">
        <f>BK85+BK94+BK107</f>
        <v>0</v>
      </c>
    </row>
    <row r="85" s="12" customFormat="1" ht="22.8" customHeight="1">
      <c r="A85" s="12"/>
      <c r="B85" s="206"/>
      <c r="C85" s="207"/>
      <c r="D85" s="208" t="s">
        <v>79</v>
      </c>
      <c r="E85" s="220" t="s">
        <v>1250</v>
      </c>
      <c r="F85" s="220" t="s">
        <v>1251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SUM(P86:P93)</f>
        <v>0</v>
      </c>
      <c r="Q85" s="214"/>
      <c r="R85" s="215">
        <f>SUM(R86:R93)</f>
        <v>0</v>
      </c>
      <c r="S85" s="214"/>
      <c r="T85" s="216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7" t="s">
        <v>210</v>
      </c>
      <c r="AT85" s="218" t="s">
        <v>79</v>
      </c>
      <c r="AU85" s="218" t="s">
        <v>88</v>
      </c>
      <c r="AY85" s="217" t="s">
        <v>151</v>
      </c>
      <c r="BK85" s="219">
        <f>SUM(BK86:BK93)</f>
        <v>0</v>
      </c>
    </row>
    <row r="86" s="2" customFormat="1" ht="16.5" customHeight="1">
      <c r="A86" s="41"/>
      <c r="B86" s="42"/>
      <c r="C86" s="222" t="s">
        <v>88</v>
      </c>
      <c r="D86" s="222" t="s">
        <v>153</v>
      </c>
      <c r="E86" s="223" t="s">
        <v>1252</v>
      </c>
      <c r="F86" s="224" t="s">
        <v>1253</v>
      </c>
      <c r="G86" s="225" t="s">
        <v>1254</v>
      </c>
      <c r="H86" s="226">
        <v>1</v>
      </c>
      <c r="I86" s="227"/>
      <c r="J86" s="228">
        <f>ROUND(I86*H86,2)</f>
        <v>0</v>
      </c>
      <c r="K86" s="224" t="s">
        <v>157</v>
      </c>
      <c r="L86" s="47"/>
      <c r="M86" s="229" t="s">
        <v>35</v>
      </c>
      <c r="N86" s="230" t="s">
        <v>51</v>
      </c>
      <c r="O86" s="87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33" t="s">
        <v>1255</v>
      </c>
      <c r="AT86" s="233" t="s">
        <v>153</v>
      </c>
      <c r="AU86" s="233" t="s">
        <v>90</v>
      </c>
      <c r="AY86" s="19" t="s">
        <v>151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9" t="s">
        <v>88</v>
      </c>
      <c r="BK86" s="234">
        <f>ROUND(I86*H86,2)</f>
        <v>0</v>
      </c>
      <c r="BL86" s="19" t="s">
        <v>1255</v>
      </c>
      <c r="BM86" s="233" t="s">
        <v>1256</v>
      </c>
    </row>
    <row r="87" s="13" customFormat="1">
      <c r="A87" s="13"/>
      <c r="B87" s="239"/>
      <c r="C87" s="240"/>
      <c r="D87" s="235" t="s">
        <v>162</v>
      </c>
      <c r="E87" s="241" t="s">
        <v>35</v>
      </c>
      <c r="F87" s="242" t="s">
        <v>88</v>
      </c>
      <c r="G87" s="240"/>
      <c r="H87" s="243">
        <v>1</v>
      </c>
      <c r="I87" s="244"/>
      <c r="J87" s="240"/>
      <c r="K87" s="240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162</v>
      </c>
      <c r="AU87" s="249" t="s">
        <v>90</v>
      </c>
      <c r="AV87" s="13" t="s">
        <v>90</v>
      </c>
      <c r="AW87" s="13" t="s">
        <v>41</v>
      </c>
      <c r="AX87" s="13" t="s">
        <v>88</v>
      </c>
      <c r="AY87" s="249" t="s">
        <v>151</v>
      </c>
    </row>
    <row r="88" s="2" customFormat="1" ht="16.5" customHeight="1">
      <c r="A88" s="41"/>
      <c r="B88" s="42"/>
      <c r="C88" s="222" t="s">
        <v>90</v>
      </c>
      <c r="D88" s="222" t="s">
        <v>153</v>
      </c>
      <c r="E88" s="223" t="s">
        <v>1257</v>
      </c>
      <c r="F88" s="224" t="s">
        <v>1258</v>
      </c>
      <c r="G88" s="225" t="s">
        <v>1254</v>
      </c>
      <c r="H88" s="226">
        <v>1</v>
      </c>
      <c r="I88" s="227"/>
      <c r="J88" s="228">
        <f>ROUND(I88*H88,2)</f>
        <v>0</v>
      </c>
      <c r="K88" s="224" t="s">
        <v>157</v>
      </c>
      <c r="L88" s="47"/>
      <c r="M88" s="229" t="s">
        <v>35</v>
      </c>
      <c r="N88" s="230" t="s">
        <v>51</v>
      </c>
      <c r="O88" s="8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33" t="s">
        <v>1255</v>
      </c>
      <c r="AT88" s="233" t="s">
        <v>153</v>
      </c>
      <c r="AU88" s="233" t="s">
        <v>90</v>
      </c>
      <c r="AY88" s="19" t="s">
        <v>151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88</v>
      </c>
      <c r="BK88" s="234">
        <f>ROUND(I88*H88,2)</f>
        <v>0</v>
      </c>
      <c r="BL88" s="19" t="s">
        <v>1255</v>
      </c>
      <c r="BM88" s="233" t="s">
        <v>1259</v>
      </c>
    </row>
    <row r="89" s="13" customFormat="1">
      <c r="A89" s="13"/>
      <c r="B89" s="239"/>
      <c r="C89" s="240"/>
      <c r="D89" s="235" t="s">
        <v>162</v>
      </c>
      <c r="E89" s="241" t="s">
        <v>35</v>
      </c>
      <c r="F89" s="242" t="s">
        <v>88</v>
      </c>
      <c r="G89" s="240"/>
      <c r="H89" s="243">
        <v>1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9" t="s">
        <v>162</v>
      </c>
      <c r="AU89" s="249" t="s">
        <v>90</v>
      </c>
      <c r="AV89" s="13" t="s">
        <v>90</v>
      </c>
      <c r="AW89" s="13" t="s">
        <v>41</v>
      </c>
      <c r="AX89" s="13" t="s">
        <v>88</v>
      </c>
      <c r="AY89" s="249" t="s">
        <v>151</v>
      </c>
    </row>
    <row r="90" s="2" customFormat="1" ht="16.5" customHeight="1">
      <c r="A90" s="41"/>
      <c r="B90" s="42"/>
      <c r="C90" s="222" t="s">
        <v>195</v>
      </c>
      <c r="D90" s="222" t="s">
        <v>153</v>
      </c>
      <c r="E90" s="223" t="s">
        <v>1260</v>
      </c>
      <c r="F90" s="224" t="s">
        <v>1261</v>
      </c>
      <c r="G90" s="225" t="s">
        <v>1254</v>
      </c>
      <c r="H90" s="226">
        <v>1</v>
      </c>
      <c r="I90" s="227"/>
      <c r="J90" s="228">
        <f>ROUND(I90*H90,2)</f>
        <v>0</v>
      </c>
      <c r="K90" s="224" t="s">
        <v>157</v>
      </c>
      <c r="L90" s="47"/>
      <c r="M90" s="229" t="s">
        <v>35</v>
      </c>
      <c r="N90" s="230" t="s">
        <v>51</v>
      </c>
      <c r="O90" s="87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33" t="s">
        <v>1255</v>
      </c>
      <c r="AT90" s="233" t="s">
        <v>153</v>
      </c>
      <c r="AU90" s="233" t="s">
        <v>90</v>
      </c>
      <c r="AY90" s="19" t="s">
        <v>151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9" t="s">
        <v>88</v>
      </c>
      <c r="BK90" s="234">
        <f>ROUND(I90*H90,2)</f>
        <v>0</v>
      </c>
      <c r="BL90" s="19" t="s">
        <v>1255</v>
      </c>
      <c r="BM90" s="233" t="s">
        <v>1262</v>
      </c>
    </row>
    <row r="91" s="13" customFormat="1">
      <c r="A91" s="13"/>
      <c r="B91" s="239"/>
      <c r="C91" s="240"/>
      <c r="D91" s="235" t="s">
        <v>162</v>
      </c>
      <c r="E91" s="241" t="s">
        <v>35</v>
      </c>
      <c r="F91" s="242" t="s">
        <v>88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9" t="s">
        <v>162</v>
      </c>
      <c r="AU91" s="249" t="s">
        <v>90</v>
      </c>
      <c r="AV91" s="13" t="s">
        <v>90</v>
      </c>
      <c r="AW91" s="13" t="s">
        <v>41</v>
      </c>
      <c r="AX91" s="13" t="s">
        <v>88</v>
      </c>
      <c r="AY91" s="249" t="s">
        <v>151</v>
      </c>
    </row>
    <row r="92" s="2" customFormat="1" ht="16.5" customHeight="1">
      <c r="A92" s="41"/>
      <c r="B92" s="42"/>
      <c r="C92" s="222" t="s">
        <v>158</v>
      </c>
      <c r="D92" s="222" t="s">
        <v>153</v>
      </c>
      <c r="E92" s="223" t="s">
        <v>1263</v>
      </c>
      <c r="F92" s="224" t="s">
        <v>1264</v>
      </c>
      <c r="G92" s="225" t="s">
        <v>1254</v>
      </c>
      <c r="H92" s="226">
        <v>1</v>
      </c>
      <c r="I92" s="227"/>
      <c r="J92" s="228">
        <f>ROUND(I92*H92,2)</f>
        <v>0</v>
      </c>
      <c r="K92" s="224" t="s">
        <v>157</v>
      </c>
      <c r="L92" s="47"/>
      <c r="M92" s="229" t="s">
        <v>35</v>
      </c>
      <c r="N92" s="230" t="s">
        <v>51</v>
      </c>
      <c r="O92" s="87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33" t="s">
        <v>1255</v>
      </c>
      <c r="AT92" s="233" t="s">
        <v>153</v>
      </c>
      <c r="AU92" s="233" t="s">
        <v>90</v>
      </c>
      <c r="AY92" s="19" t="s">
        <v>151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88</v>
      </c>
      <c r="BK92" s="234">
        <f>ROUND(I92*H92,2)</f>
        <v>0</v>
      </c>
      <c r="BL92" s="19" t="s">
        <v>1255</v>
      </c>
      <c r="BM92" s="233" t="s">
        <v>1265</v>
      </c>
    </row>
    <row r="93" s="13" customFormat="1">
      <c r="A93" s="13"/>
      <c r="B93" s="239"/>
      <c r="C93" s="240"/>
      <c r="D93" s="235" t="s">
        <v>162</v>
      </c>
      <c r="E93" s="241" t="s">
        <v>35</v>
      </c>
      <c r="F93" s="242" t="s">
        <v>88</v>
      </c>
      <c r="G93" s="240"/>
      <c r="H93" s="243">
        <v>1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162</v>
      </c>
      <c r="AU93" s="249" t="s">
        <v>90</v>
      </c>
      <c r="AV93" s="13" t="s">
        <v>90</v>
      </c>
      <c r="AW93" s="13" t="s">
        <v>41</v>
      </c>
      <c r="AX93" s="13" t="s">
        <v>88</v>
      </c>
      <c r="AY93" s="249" t="s">
        <v>151</v>
      </c>
    </row>
    <row r="94" s="12" customFormat="1" ht="22.8" customHeight="1">
      <c r="A94" s="12"/>
      <c r="B94" s="206"/>
      <c r="C94" s="207"/>
      <c r="D94" s="208" t="s">
        <v>79</v>
      </c>
      <c r="E94" s="220" t="s">
        <v>1266</v>
      </c>
      <c r="F94" s="220" t="s">
        <v>1267</v>
      </c>
      <c r="G94" s="207"/>
      <c r="H94" s="207"/>
      <c r="I94" s="210"/>
      <c r="J94" s="221">
        <f>BK94</f>
        <v>0</v>
      </c>
      <c r="K94" s="207"/>
      <c r="L94" s="212"/>
      <c r="M94" s="213"/>
      <c r="N94" s="214"/>
      <c r="O94" s="214"/>
      <c r="P94" s="215">
        <f>SUM(P95:P106)</f>
        <v>0</v>
      </c>
      <c r="Q94" s="214"/>
      <c r="R94" s="215">
        <f>SUM(R95:R106)</f>
        <v>0</v>
      </c>
      <c r="S94" s="214"/>
      <c r="T94" s="216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7" t="s">
        <v>210</v>
      </c>
      <c r="AT94" s="218" t="s">
        <v>79</v>
      </c>
      <c r="AU94" s="218" t="s">
        <v>88</v>
      </c>
      <c r="AY94" s="217" t="s">
        <v>151</v>
      </c>
      <c r="BK94" s="219">
        <f>SUM(BK95:BK106)</f>
        <v>0</v>
      </c>
    </row>
    <row r="95" s="2" customFormat="1" ht="16.5" customHeight="1">
      <c r="A95" s="41"/>
      <c r="B95" s="42"/>
      <c r="C95" s="222" t="s">
        <v>210</v>
      </c>
      <c r="D95" s="222" t="s">
        <v>153</v>
      </c>
      <c r="E95" s="223" t="s">
        <v>1268</v>
      </c>
      <c r="F95" s="224" t="s">
        <v>1269</v>
      </c>
      <c r="G95" s="225" t="s">
        <v>1254</v>
      </c>
      <c r="H95" s="226">
        <v>1</v>
      </c>
      <c r="I95" s="227"/>
      <c r="J95" s="228">
        <f>ROUND(I95*H95,2)</f>
        <v>0</v>
      </c>
      <c r="K95" s="224" t="s">
        <v>157</v>
      </c>
      <c r="L95" s="47"/>
      <c r="M95" s="229" t="s">
        <v>35</v>
      </c>
      <c r="N95" s="230" t="s">
        <v>51</v>
      </c>
      <c r="O95" s="87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33" t="s">
        <v>1255</v>
      </c>
      <c r="AT95" s="233" t="s">
        <v>153</v>
      </c>
      <c r="AU95" s="233" t="s">
        <v>90</v>
      </c>
      <c r="AY95" s="19" t="s">
        <v>151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9" t="s">
        <v>88</v>
      </c>
      <c r="BK95" s="234">
        <f>ROUND(I95*H95,2)</f>
        <v>0</v>
      </c>
      <c r="BL95" s="19" t="s">
        <v>1255</v>
      </c>
      <c r="BM95" s="233" t="s">
        <v>1270</v>
      </c>
    </row>
    <row r="96" s="13" customFormat="1">
      <c r="A96" s="13"/>
      <c r="B96" s="239"/>
      <c r="C96" s="240"/>
      <c r="D96" s="235" t="s">
        <v>162</v>
      </c>
      <c r="E96" s="241" t="s">
        <v>35</v>
      </c>
      <c r="F96" s="242" t="s">
        <v>88</v>
      </c>
      <c r="G96" s="240"/>
      <c r="H96" s="243">
        <v>1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162</v>
      </c>
      <c r="AU96" s="249" t="s">
        <v>90</v>
      </c>
      <c r="AV96" s="13" t="s">
        <v>90</v>
      </c>
      <c r="AW96" s="13" t="s">
        <v>41</v>
      </c>
      <c r="AX96" s="13" t="s">
        <v>88</v>
      </c>
      <c r="AY96" s="249" t="s">
        <v>151</v>
      </c>
    </row>
    <row r="97" s="2" customFormat="1" ht="16.5" customHeight="1">
      <c r="A97" s="41"/>
      <c r="B97" s="42"/>
      <c r="C97" s="222" t="s">
        <v>224</v>
      </c>
      <c r="D97" s="222" t="s">
        <v>153</v>
      </c>
      <c r="E97" s="223" t="s">
        <v>1271</v>
      </c>
      <c r="F97" s="224" t="s">
        <v>1272</v>
      </c>
      <c r="G97" s="225" t="s">
        <v>1254</v>
      </c>
      <c r="H97" s="226">
        <v>1</v>
      </c>
      <c r="I97" s="227"/>
      <c r="J97" s="228">
        <f>ROUND(I97*H97,2)</f>
        <v>0</v>
      </c>
      <c r="K97" s="224" t="s">
        <v>356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1255</v>
      </c>
      <c r="AT97" s="233" t="s">
        <v>153</v>
      </c>
      <c r="AU97" s="233" t="s">
        <v>90</v>
      </c>
      <c r="AY97" s="19" t="s">
        <v>151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ROUND(I97*H97,2)</f>
        <v>0</v>
      </c>
      <c r="BL97" s="19" t="s">
        <v>1255</v>
      </c>
      <c r="BM97" s="233" t="s">
        <v>1273</v>
      </c>
    </row>
    <row r="98" s="13" customFormat="1">
      <c r="A98" s="13"/>
      <c r="B98" s="239"/>
      <c r="C98" s="240"/>
      <c r="D98" s="235" t="s">
        <v>162</v>
      </c>
      <c r="E98" s="241" t="s">
        <v>35</v>
      </c>
      <c r="F98" s="242" t="s">
        <v>88</v>
      </c>
      <c r="G98" s="240"/>
      <c r="H98" s="243">
        <v>1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162</v>
      </c>
      <c r="AU98" s="249" t="s">
        <v>90</v>
      </c>
      <c r="AV98" s="13" t="s">
        <v>90</v>
      </c>
      <c r="AW98" s="13" t="s">
        <v>41</v>
      </c>
      <c r="AX98" s="13" t="s">
        <v>88</v>
      </c>
      <c r="AY98" s="249" t="s">
        <v>151</v>
      </c>
    </row>
    <row r="99" s="2" customFormat="1" ht="16.5" customHeight="1">
      <c r="A99" s="41"/>
      <c r="B99" s="42"/>
      <c r="C99" s="222" t="s">
        <v>230</v>
      </c>
      <c r="D99" s="222" t="s">
        <v>153</v>
      </c>
      <c r="E99" s="223" t="s">
        <v>1274</v>
      </c>
      <c r="F99" s="224" t="s">
        <v>1275</v>
      </c>
      <c r="G99" s="225" t="s">
        <v>1254</v>
      </c>
      <c r="H99" s="226">
        <v>1</v>
      </c>
      <c r="I99" s="227"/>
      <c r="J99" s="228">
        <f>ROUND(I99*H99,2)</f>
        <v>0</v>
      </c>
      <c r="K99" s="224" t="s">
        <v>157</v>
      </c>
      <c r="L99" s="47"/>
      <c r="M99" s="229" t="s">
        <v>35</v>
      </c>
      <c r="N99" s="230" t="s">
        <v>51</v>
      </c>
      <c r="O99" s="87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33" t="s">
        <v>1255</v>
      </c>
      <c r="AT99" s="233" t="s">
        <v>153</v>
      </c>
      <c r="AU99" s="233" t="s">
        <v>90</v>
      </c>
      <c r="AY99" s="19" t="s">
        <v>151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88</v>
      </c>
      <c r="BK99" s="234">
        <f>ROUND(I99*H99,2)</f>
        <v>0</v>
      </c>
      <c r="BL99" s="19" t="s">
        <v>1255</v>
      </c>
      <c r="BM99" s="233" t="s">
        <v>1276</v>
      </c>
    </row>
    <row r="100" s="13" customFormat="1">
      <c r="A100" s="13"/>
      <c r="B100" s="239"/>
      <c r="C100" s="240"/>
      <c r="D100" s="235" t="s">
        <v>162</v>
      </c>
      <c r="E100" s="241" t="s">
        <v>35</v>
      </c>
      <c r="F100" s="242" t="s">
        <v>88</v>
      </c>
      <c r="G100" s="240"/>
      <c r="H100" s="243">
        <v>1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162</v>
      </c>
      <c r="AU100" s="249" t="s">
        <v>90</v>
      </c>
      <c r="AV100" s="13" t="s">
        <v>90</v>
      </c>
      <c r="AW100" s="13" t="s">
        <v>41</v>
      </c>
      <c r="AX100" s="13" t="s">
        <v>88</v>
      </c>
      <c r="AY100" s="249" t="s">
        <v>151</v>
      </c>
    </row>
    <row r="101" s="2" customFormat="1" ht="16.5" customHeight="1">
      <c r="A101" s="41"/>
      <c r="B101" s="42"/>
      <c r="C101" s="222" t="s">
        <v>107</v>
      </c>
      <c r="D101" s="222" t="s">
        <v>153</v>
      </c>
      <c r="E101" s="223" t="s">
        <v>1277</v>
      </c>
      <c r="F101" s="224" t="s">
        <v>1278</v>
      </c>
      <c r="G101" s="225" t="s">
        <v>1254</v>
      </c>
      <c r="H101" s="226">
        <v>1</v>
      </c>
      <c r="I101" s="227"/>
      <c r="J101" s="228">
        <f>ROUND(I101*H101,2)</f>
        <v>0</v>
      </c>
      <c r="K101" s="224" t="s">
        <v>157</v>
      </c>
      <c r="L101" s="47"/>
      <c r="M101" s="229" t="s">
        <v>35</v>
      </c>
      <c r="N101" s="230" t="s">
        <v>51</v>
      </c>
      <c r="O101" s="87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33" t="s">
        <v>1255</v>
      </c>
      <c r="AT101" s="233" t="s">
        <v>153</v>
      </c>
      <c r="AU101" s="233" t="s">
        <v>90</v>
      </c>
      <c r="AY101" s="19" t="s">
        <v>151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88</v>
      </c>
      <c r="BK101" s="234">
        <f>ROUND(I101*H101,2)</f>
        <v>0</v>
      </c>
      <c r="BL101" s="19" t="s">
        <v>1255</v>
      </c>
      <c r="BM101" s="233" t="s">
        <v>1279</v>
      </c>
    </row>
    <row r="102" s="13" customFormat="1">
      <c r="A102" s="13"/>
      <c r="B102" s="239"/>
      <c r="C102" s="240"/>
      <c r="D102" s="235" t="s">
        <v>162</v>
      </c>
      <c r="E102" s="241" t="s">
        <v>35</v>
      </c>
      <c r="F102" s="242" t="s">
        <v>88</v>
      </c>
      <c r="G102" s="240"/>
      <c r="H102" s="243">
        <v>1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162</v>
      </c>
      <c r="AU102" s="249" t="s">
        <v>90</v>
      </c>
      <c r="AV102" s="13" t="s">
        <v>90</v>
      </c>
      <c r="AW102" s="13" t="s">
        <v>41</v>
      </c>
      <c r="AX102" s="13" t="s">
        <v>88</v>
      </c>
      <c r="AY102" s="249" t="s">
        <v>151</v>
      </c>
    </row>
    <row r="103" s="2" customFormat="1" ht="16.5" customHeight="1">
      <c r="A103" s="41"/>
      <c r="B103" s="42"/>
      <c r="C103" s="222" t="s">
        <v>243</v>
      </c>
      <c r="D103" s="222" t="s">
        <v>153</v>
      </c>
      <c r="E103" s="223" t="s">
        <v>1280</v>
      </c>
      <c r="F103" s="224" t="s">
        <v>1281</v>
      </c>
      <c r="G103" s="225" t="s">
        <v>1254</v>
      </c>
      <c r="H103" s="226">
        <v>1</v>
      </c>
      <c r="I103" s="227"/>
      <c r="J103" s="228">
        <f>ROUND(I103*H103,2)</f>
        <v>0</v>
      </c>
      <c r="K103" s="224" t="s">
        <v>157</v>
      </c>
      <c r="L103" s="47"/>
      <c r="M103" s="229" t="s">
        <v>35</v>
      </c>
      <c r="N103" s="230" t="s">
        <v>51</v>
      </c>
      <c r="O103" s="87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33" t="s">
        <v>1255</v>
      </c>
      <c r="AT103" s="233" t="s">
        <v>153</v>
      </c>
      <c r="AU103" s="233" t="s">
        <v>90</v>
      </c>
      <c r="AY103" s="19" t="s">
        <v>151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9" t="s">
        <v>88</v>
      </c>
      <c r="BK103" s="234">
        <f>ROUND(I103*H103,2)</f>
        <v>0</v>
      </c>
      <c r="BL103" s="19" t="s">
        <v>1255</v>
      </c>
      <c r="BM103" s="233" t="s">
        <v>1282</v>
      </c>
    </row>
    <row r="104" s="13" customFormat="1">
      <c r="A104" s="13"/>
      <c r="B104" s="239"/>
      <c r="C104" s="240"/>
      <c r="D104" s="235" t="s">
        <v>162</v>
      </c>
      <c r="E104" s="241" t="s">
        <v>35</v>
      </c>
      <c r="F104" s="242" t="s">
        <v>88</v>
      </c>
      <c r="G104" s="240"/>
      <c r="H104" s="243">
        <v>1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162</v>
      </c>
      <c r="AU104" s="249" t="s">
        <v>90</v>
      </c>
      <c r="AV104" s="13" t="s">
        <v>90</v>
      </c>
      <c r="AW104" s="13" t="s">
        <v>41</v>
      </c>
      <c r="AX104" s="13" t="s">
        <v>88</v>
      </c>
      <c r="AY104" s="249" t="s">
        <v>151</v>
      </c>
    </row>
    <row r="105" s="2" customFormat="1" ht="16.5" customHeight="1">
      <c r="A105" s="41"/>
      <c r="B105" s="42"/>
      <c r="C105" s="222" t="s">
        <v>248</v>
      </c>
      <c r="D105" s="222" t="s">
        <v>153</v>
      </c>
      <c r="E105" s="223" t="s">
        <v>1283</v>
      </c>
      <c r="F105" s="224" t="s">
        <v>1284</v>
      </c>
      <c r="G105" s="225" t="s">
        <v>1254</v>
      </c>
      <c r="H105" s="226">
        <v>1</v>
      </c>
      <c r="I105" s="227"/>
      <c r="J105" s="228">
        <f>ROUND(I105*H105,2)</f>
        <v>0</v>
      </c>
      <c r="K105" s="224" t="s">
        <v>157</v>
      </c>
      <c r="L105" s="47"/>
      <c r="M105" s="229" t="s">
        <v>35</v>
      </c>
      <c r="N105" s="230" t="s">
        <v>51</v>
      </c>
      <c r="O105" s="87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33" t="s">
        <v>1255</v>
      </c>
      <c r="AT105" s="233" t="s">
        <v>153</v>
      </c>
      <c r="AU105" s="233" t="s">
        <v>90</v>
      </c>
      <c r="AY105" s="19" t="s">
        <v>151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88</v>
      </c>
      <c r="BK105" s="234">
        <f>ROUND(I105*H105,2)</f>
        <v>0</v>
      </c>
      <c r="BL105" s="19" t="s">
        <v>1255</v>
      </c>
      <c r="BM105" s="233" t="s">
        <v>1285</v>
      </c>
    </row>
    <row r="106" s="13" customFormat="1">
      <c r="A106" s="13"/>
      <c r="B106" s="239"/>
      <c r="C106" s="240"/>
      <c r="D106" s="235" t="s">
        <v>162</v>
      </c>
      <c r="E106" s="241" t="s">
        <v>35</v>
      </c>
      <c r="F106" s="242" t="s">
        <v>88</v>
      </c>
      <c r="G106" s="240"/>
      <c r="H106" s="243">
        <v>1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162</v>
      </c>
      <c r="AU106" s="249" t="s">
        <v>90</v>
      </c>
      <c r="AV106" s="13" t="s">
        <v>90</v>
      </c>
      <c r="AW106" s="13" t="s">
        <v>41</v>
      </c>
      <c r="AX106" s="13" t="s">
        <v>88</v>
      </c>
      <c r="AY106" s="249" t="s">
        <v>151</v>
      </c>
    </row>
    <row r="107" s="12" customFormat="1" ht="22.8" customHeight="1">
      <c r="A107" s="12"/>
      <c r="B107" s="206"/>
      <c r="C107" s="207"/>
      <c r="D107" s="208" t="s">
        <v>79</v>
      </c>
      <c r="E107" s="220" t="s">
        <v>1286</v>
      </c>
      <c r="F107" s="220" t="s">
        <v>1287</v>
      </c>
      <c r="G107" s="207"/>
      <c r="H107" s="207"/>
      <c r="I107" s="210"/>
      <c r="J107" s="221">
        <f>BK107</f>
        <v>0</v>
      </c>
      <c r="K107" s="207"/>
      <c r="L107" s="212"/>
      <c r="M107" s="213"/>
      <c r="N107" s="214"/>
      <c r="O107" s="214"/>
      <c r="P107" s="215">
        <f>SUM(P108:P111)</f>
        <v>0</v>
      </c>
      <c r="Q107" s="214"/>
      <c r="R107" s="215">
        <f>SUM(R108:R111)</f>
        <v>0</v>
      </c>
      <c r="S107" s="214"/>
      <c r="T107" s="216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7" t="s">
        <v>210</v>
      </c>
      <c r="AT107" s="218" t="s">
        <v>79</v>
      </c>
      <c r="AU107" s="218" t="s">
        <v>88</v>
      </c>
      <c r="AY107" s="217" t="s">
        <v>151</v>
      </c>
      <c r="BK107" s="219">
        <f>SUM(BK108:BK111)</f>
        <v>0</v>
      </c>
    </row>
    <row r="108" s="2" customFormat="1" ht="16.5" customHeight="1">
      <c r="A108" s="41"/>
      <c r="B108" s="42"/>
      <c r="C108" s="222" t="s">
        <v>252</v>
      </c>
      <c r="D108" s="222" t="s">
        <v>153</v>
      </c>
      <c r="E108" s="223" t="s">
        <v>1288</v>
      </c>
      <c r="F108" s="224" t="s">
        <v>1289</v>
      </c>
      <c r="G108" s="225" t="s">
        <v>1254</v>
      </c>
      <c r="H108" s="226">
        <v>1</v>
      </c>
      <c r="I108" s="227"/>
      <c r="J108" s="228">
        <f>ROUND(I108*H108,2)</f>
        <v>0</v>
      </c>
      <c r="K108" s="224" t="s">
        <v>157</v>
      </c>
      <c r="L108" s="47"/>
      <c r="M108" s="229" t="s">
        <v>35</v>
      </c>
      <c r="N108" s="230" t="s">
        <v>51</v>
      </c>
      <c r="O108" s="87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33" t="s">
        <v>1255</v>
      </c>
      <c r="AT108" s="233" t="s">
        <v>153</v>
      </c>
      <c r="AU108" s="233" t="s">
        <v>90</v>
      </c>
      <c r="AY108" s="19" t="s">
        <v>151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88</v>
      </c>
      <c r="BK108" s="234">
        <f>ROUND(I108*H108,2)</f>
        <v>0</v>
      </c>
      <c r="BL108" s="19" t="s">
        <v>1255</v>
      </c>
      <c r="BM108" s="233" t="s">
        <v>1290</v>
      </c>
    </row>
    <row r="109" s="13" customFormat="1">
      <c r="A109" s="13"/>
      <c r="B109" s="239"/>
      <c r="C109" s="240"/>
      <c r="D109" s="235" t="s">
        <v>162</v>
      </c>
      <c r="E109" s="241" t="s">
        <v>35</v>
      </c>
      <c r="F109" s="242" t="s">
        <v>88</v>
      </c>
      <c r="G109" s="240"/>
      <c r="H109" s="243">
        <v>1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162</v>
      </c>
      <c r="AU109" s="249" t="s">
        <v>90</v>
      </c>
      <c r="AV109" s="13" t="s">
        <v>90</v>
      </c>
      <c r="AW109" s="13" t="s">
        <v>41</v>
      </c>
      <c r="AX109" s="13" t="s">
        <v>88</v>
      </c>
      <c r="AY109" s="249" t="s">
        <v>151</v>
      </c>
    </row>
    <row r="110" s="2" customFormat="1" ht="16.5" customHeight="1">
      <c r="A110" s="41"/>
      <c r="B110" s="42"/>
      <c r="C110" s="222" t="s">
        <v>259</v>
      </c>
      <c r="D110" s="222" t="s">
        <v>153</v>
      </c>
      <c r="E110" s="223" t="s">
        <v>1291</v>
      </c>
      <c r="F110" s="224" t="s">
        <v>1292</v>
      </c>
      <c r="G110" s="225" t="s">
        <v>1254</v>
      </c>
      <c r="H110" s="226">
        <v>1</v>
      </c>
      <c r="I110" s="227"/>
      <c r="J110" s="228">
        <f>ROUND(I110*H110,2)</f>
        <v>0</v>
      </c>
      <c r="K110" s="224" t="s">
        <v>157</v>
      </c>
      <c r="L110" s="47"/>
      <c r="M110" s="229" t="s">
        <v>35</v>
      </c>
      <c r="N110" s="230" t="s">
        <v>51</v>
      </c>
      <c r="O110" s="8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33" t="s">
        <v>1255</v>
      </c>
      <c r="AT110" s="233" t="s">
        <v>153</v>
      </c>
      <c r="AU110" s="233" t="s">
        <v>90</v>
      </c>
      <c r="AY110" s="19" t="s">
        <v>151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88</v>
      </c>
      <c r="BK110" s="234">
        <f>ROUND(I110*H110,2)</f>
        <v>0</v>
      </c>
      <c r="BL110" s="19" t="s">
        <v>1255</v>
      </c>
      <c r="BM110" s="233" t="s">
        <v>1293</v>
      </c>
    </row>
    <row r="111" s="13" customFormat="1">
      <c r="A111" s="13"/>
      <c r="B111" s="239"/>
      <c r="C111" s="240"/>
      <c r="D111" s="235" t="s">
        <v>162</v>
      </c>
      <c r="E111" s="241" t="s">
        <v>35</v>
      </c>
      <c r="F111" s="242" t="s">
        <v>88</v>
      </c>
      <c r="G111" s="240"/>
      <c r="H111" s="243">
        <v>1</v>
      </c>
      <c r="I111" s="244"/>
      <c r="J111" s="240"/>
      <c r="K111" s="240"/>
      <c r="L111" s="245"/>
      <c r="M111" s="296"/>
      <c r="N111" s="297"/>
      <c r="O111" s="297"/>
      <c r="P111" s="297"/>
      <c r="Q111" s="297"/>
      <c r="R111" s="297"/>
      <c r="S111" s="297"/>
      <c r="T111" s="29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162</v>
      </c>
      <c r="AU111" s="249" t="s">
        <v>90</v>
      </c>
      <c r="AV111" s="13" t="s">
        <v>90</v>
      </c>
      <c r="AW111" s="13" t="s">
        <v>41</v>
      </c>
      <c r="AX111" s="13" t="s">
        <v>88</v>
      </c>
      <c r="AY111" s="249" t="s">
        <v>151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170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p77Q6R6Mb2Y5SzU6QWiNgfHBK8UTNghiHBrpcVTtMooeDSWdr/AZ9Pqf2Ckrfigz16utfg6906ywAzxK8SAJWg==" hashValue="vc2n8Sys5/jduboYamUYTHFqcpX0zGVa/e1wcCqxUyLYTNI+yl7zBHf3oIxjO4NV2QNSNLfQmv7VCqJw/gTTGA==" algorithmName="SHA-512" password="CC35"/>
  <autoFilter ref="C82:K11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9" customWidth="1"/>
    <col min="2" max="2" width="1.664063" style="299" customWidth="1"/>
    <col min="3" max="4" width="5" style="299" customWidth="1"/>
    <col min="5" max="5" width="11.67" style="299" customWidth="1"/>
    <col min="6" max="6" width="9.17" style="299" customWidth="1"/>
    <col min="7" max="7" width="5" style="299" customWidth="1"/>
    <col min="8" max="8" width="77.83" style="299" customWidth="1"/>
    <col min="9" max="10" width="20" style="299" customWidth="1"/>
    <col min="11" max="11" width="1.664063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1294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1295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1296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1297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1298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1299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1300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1301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1302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1303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1304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87</v>
      </c>
      <c r="F18" s="310" t="s">
        <v>1305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1306</v>
      </c>
      <c r="F19" s="310" t="s">
        <v>1307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1308</v>
      </c>
      <c r="F20" s="310" t="s">
        <v>1309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1310</v>
      </c>
      <c r="F21" s="310" t="s">
        <v>1311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1312</v>
      </c>
      <c r="F22" s="310" t="s">
        <v>1313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1314</v>
      </c>
      <c r="F23" s="310" t="s">
        <v>1315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1316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1317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1318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1319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1320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1321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1322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1323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1324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137</v>
      </c>
      <c r="F36" s="310"/>
      <c r="G36" s="310" t="s">
        <v>1325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1326</v>
      </c>
      <c r="F37" s="310"/>
      <c r="G37" s="310" t="s">
        <v>1327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61</v>
      </c>
      <c r="F38" s="310"/>
      <c r="G38" s="310" t="s">
        <v>1328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62</v>
      </c>
      <c r="F39" s="310"/>
      <c r="G39" s="310" t="s">
        <v>1329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138</v>
      </c>
      <c r="F40" s="310"/>
      <c r="G40" s="310" t="s">
        <v>1330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139</v>
      </c>
      <c r="F41" s="310"/>
      <c r="G41" s="310" t="s">
        <v>1331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1332</v>
      </c>
      <c r="F42" s="310"/>
      <c r="G42" s="310" t="s">
        <v>1333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1334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1335</v>
      </c>
      <c r="F44" s="310"/>
      <c r="G44" s="310" t="s">
        <v>1336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141</v>
      </c>
      <c r="F45" s="310"/>
      <c r="G45" s="310" t="s">
        <v>1337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1338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1339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1340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1341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1342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1343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1344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1345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1346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1347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1348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1349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1350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1351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1352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1353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1354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1355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1356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1357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1358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1359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1360</v>
      </c>
      <c r="D76" s="328"/>
      <c r="E76" s="328"/>
      <c r="F76" s="328" t="s">
        <v>1361</v>
      </c>
      <c r="G76" s="329"/>
      <c r="H76" s="328" t="s">
        <v>62</v>
      </c>
      <c r="I76" s="328" t="s">
        <v>65</v>
      </c>
      <c r="J76" s="328" t="s">
        <v>1362</v>
      </c>
      <c r="K76" s="327"/>
    </row>
    <row r="77" s="1" customFormat="1" ht="17.25" customHeight="1">
      <c r="B77" s="325"/>
      <c r="C77" s="330" t="s">
        <v>1363</v>
      </c>
      <c r="D77" s="330"/>
      <c r="E77" s="330"/>
      <c r="F77" s="331" t="s">
        <v>1364</v>
      </c>
      <c r="G77" s="332"/>
      <c r="H77" s="330"/>
      <c r="I77" s="330"/>
      <c r="J77" s="330" t="s">
        <v>1365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61</v>
      </c>
      <c r="D79" s="333"/>
      <c r="E79" s="333"/>
      <c r="F79" s="335" t="s">
        <v>1366</v>
      </c>
      <c r="G79" s="334"/>
      <c r="H79" s="313" t="s">
        <v>1367</v>
      </c>
      <c r="I79" s="313" t="s">
        <v>1368</v>
      </c>
      <c r="J79" s="313">
        <v>20</v>
      </c>
      <c r="K79" s="327"/>
    </row>
    <row r="80" s="1" customFormat="1" ht="15" customHeight="1">
      <c r="B80" s="325"/>
      <c r="C80" s="313" t="s">
        <v>1369</v>
      </c>
      <c r="D80" s="313"/>
      <c r="E80" s="313"/>
      <c r="F80" s="335" t="s">
        <v>1366</v>
      </c>
      <c r="G80" s="334"/>
      <c r="H80" s="313" t="s">
        <v>1370</v>
      </c>
      <c r="I80" s="313" t="s">
        <v>1368</v>
      </c>
      <c r="J80" s="313">
        <v>120</v>
      </c>
      <c r="K80" s="327"/>
    </row>
    <row r="81" s="1" customFormat="1" ht="15" customHeight="1">
      <c r="B81" s="336"/>
      <c r="C81" s="313" t="s">
        <v>1371</v>
      </c>
      <c r="D81" s="313"/>
      <c r="E81" s="313"/>
      <c r="F81" s="335" t="s">
        <v>1372</v>
      </c>
      <c r="G81" s="334"/>
      <c r="H81" s="313" t="s">
        <v>1373</v>
      </c>
      <c r="I81" s="313" t="s">
        <v>1368</v>
      </c>
      <c r="J81" s="313">
        <v>50</v>
      </c>
      <c r="K81" s="327"/>
    </row>
    <row r="82" s="1" customFormat="1" ht="15" customHeight="1">
      <c r="B82" s="336"/>
      <c r="C82" s="313" t="s">
        <v>1374</v>
      </c>
      <c r="D82" s="313"/>
      <c r="E82" s="313"/>
      <c r="F82" s="335" t="s">
        <v>1366</v>
      </c>
      <c r="G82" s="334"/>
      <c r="H82" s="313" t="s">
        <v>1375</v>
      </c>
      <c r="I82" s="313" t="s">
        <v>1376</v>
      </c>
      <c r="J82" s="313"/>
      <c r="K82" s="327"/>
    </row>
    <row r="83" s="1" customFormat="1" ht="15" customHeight="1">
      <c r="B83" s="336"/>
      <c r="C83" s="337" t="s">
        <v>1377</v>
      </c>
      <c r="D83" s="337"/>
      <c r="E83" s="337"/>
      <c r="F83" s="338" t="s">
        <v>1372</v>
      </c>
      <c r="G83" s="337"/>
      <c r="H83" s="337" t="s">
        <v>1378</v>
      </c>
      <c r="I83" s="337" t="s">
        <v>1368</v>
      </c>
      <c r="J83" s="337">
        <v>15</v>
      </c>
      <c r="K83" s="327"/>
    </row>
    <row r="84" s="1" customFormat="1" ht="15" customHeight="1">
      <c r="B84" s="336"/>
      <c r="C84" s="337" t="s">
        <v>1379</v>
      </c>
      <c r="D84" s="337"/>
      <c r="E84" s="337"/>
      <c r="F84" s="338" t="s">
        <v>1372</v>
      </c>
      <c r="G84" s="337"/>
      <c r="H84" s="337" t="s">
        <v>1380</v>
      </c>
      <c r="I84" s="337" t="s">
        <v>1368</v>
      </c>
      <c r="J84" s="337">
        <v>15</v>
      </c>
      <c r="K84" s="327"/>
    </row>
    <row r="85" s="1" customFormat="1" ht="15" customHeight="1">
      <c r="B85" s="336"/>
      <c r="C85" s="337" t="s">
        <v>1381</v>
      </c>
      <c r="D85" s="337"/>
      <c r="E85" s="337"/>
      <c r="F85" s="338" t="s">
        <v>1372</v>
      </c>
      <c r="G85" s="337"/>
      <c r="H85" s="337" t="s">
        <v>1382</v>
      </c>
      <c r="I85" s="337" t="s">
        <v>1368</v>
      </c>
      <c r="J85" s="337">
        <v>20</v>
      </c>
      <c r="K85" s="327"/>
    </row>
    <row r="86" s="1" customFormat="1" ht="15" customHeight="1">
      <c r="B86" s="336"/>
      <c r="C86" s="337" t="s">
        <v>1383</v>
      </c>
      <c r="D86" s="337"/>
      <c r="E86" s="337"/>
      <c r="F86" s="338" t="s">
        <v>1372</v>
      </c>
      <c r="G86" s="337"/>
      <c r="H86" s="337" t="s">
        <v>1384</v>
      </c>
      <c r="I86" s="337" t="s">
        <v>1368</v>
      </c>
      <c r="J86" s="337">
        <v>20</v>
      </c>
      <c r="K86" s="327"/>
    </row>
    <row r="87" s="1" customFormat="1" ht="15" customHeight="1">
      <c r="B87" s="336"/>
      <c r="C87" s="313" t="s">
        <v>1385</v>
      </c>
      <c r="D87" s="313"/>
      <c r="E87" s="313"/>
      <c r="F87" s="335" t="s">
        <v>1372</v>
      </c>
      <c r="G87" s="334"/>
      <c r="H87" s="313" t="s">
        <v>1386</v>
      </c>
      <c r="I87" s="313" t="s">
        <v>1368</v>
      </c>
      <c r="J87" s="313">
        <v>50</v>
      </c>
      <c r="K87" s="327"/>
    </row>
    <row r="88" s="1" customFormat="1" ht="15" customHeight="1">
      <c r="B88" s="336"/>
      <c r="C88" s="313" t="s">
        <v>1387</v>
      </c>
      <c r="D88" s="313"/>
      <c r="E88" s="313"/>
      <c r="F88" s="335" t="s">
        <v>1372</v>
      </c>
      <c r="G88" s="334"/>
      <c r="H88" s="313" t="s">
        <v>1388</v>
      </c>
      <c r="I88" s="313" t="s">
        <v>1368</v>
      </c>
      <c r="J88" s="313">
        <v>20</v>
      </c>
      <c r="K88" s="327"/>
    </row>
    <row r="89" s="1" customFormat="1" ht="15" customHeight="1">
      <c r="B89" s="336"/>
      <c r="C89" s="313" t="s">
        <v>1389</v>
      </c>
      <c r="D89" s="313"/>
      <c r="E89" s="313"/>
      <c r="F89" s="335" t="s">
        <v>1372</v>
      </c>
      <c r="G89" s="334"/>
      <c r="H89" s="313" t="s">
        <v>1390</v>
      </c>
      <c r="I89" s="313" t="s">
        <v>1368</v>
      </c>
      <c r="J89" s="313">
        <v>20</v>
      </c>
      <c r="K89" s="327"/>
    </row>
    <row r="90" s="1" customFormat="1" ht="15" customHeight="1">
      <c r="B90" s="336"/>
      <c r="C90" s="313" t="s">
        <v>1391</v>
      </c>
      <c r="D90" s="313"/>
      <c r="E90" s="313"/>
      <c r="F90" s="335" t="s">
        <v>1372</v>
      </c>
      <c r="G90" s="334"/>
      <c r="H90" s="313" t="s">
        <v>1392</v>
      </c>
      <c r="I90" s="313" t="s">
        <v>1368</v>
      </c>
      <c r="J90" s="313">
        <v>50</v>
      </c>
      <c r="K90" s="327"/>
    </row>
    <row r="91" s="1" customFormat="1" ht="15" customHeight="1">
      <c r="B91" s="336"/>
      <c r="C91" s="313" t="s">
        <v>1393</v>
      </c>
      <c r="D91" s="313"/>
      <c r="E91" s="313"/>
      <c r="F91" s="335" t="s">
        <v>1372</v>
      </c>
      <c r="G91" s="334"/>
      <c r="H91" s="313" t="s">
        <v>1393</v>
      </c>
      <c r="I91" s="313" t="s">
        <v>1368</v>
      </c>
      <c r="J91" s="313">
        <v>50</v>
      </c>
      <c r="K91" s="327"/>
    </row>
    <row r="92" s="1" customFormat="1" ht="15" customHeight="1">
      <c r="B92" s="336"/>
      <c r="C92" s="313" t="s">
        <v>1394</v>
      </c>
      <c r="D92" s="313"/>
      <c r="E92" s="313"/>
      <c r="F92" s="335" t="s">
        <v>1372</v>
      </c>
      <c r="G92" s="334"/>
      <c r="H92" s="313" t="s">
        <v>1395</v>
      </c>
      <c r="I92" s="313" t="s">
        <v>1368</v>
      </c>
      <c r="J92" s="313">
        <v>255</v>
      </c>
      <c r="K92" s="327"/>
    </row>
    <row r="93" s="1" customFormat="1" ht="15" customHeight="1">
      <c r="B93" s="336"/>
      <c r="C93" s="313" t="s">
        <v>1396</v>
      </c>
      <c r="D93" s="313"/>
      <c r="E93" s="313"/>
      <c r="F93" s="335" t="s">
        <v>1366</v>
      </c>
      <c r="G93" s="334"/>
      <c r="H93" s="313" t="s">
        <v>1397</v>
      </c>
      <c r="I93" s="313" t="s">
        <v>1398</v>
      </c>
      <c r="J93" s="313"/>
      <c r="K93" s="327"/>
    </row>
    <row r="94" s="1" customFormat="1" ht="15" customHeight="1">
      <c r="B94" s="336"/>
      <c r="C94" s="313" t="s">
        <v>1399</v>
      </c>
      <c r="D94" s="313"/>
      <c r="E94" s="313"/>
      <c r="F94" s="335" t="s">
        <v>1366</v>
      </c>
      <c r="G94" s="334"/>
      <c r="H94" s="313" t="s">
        <v>1400</v>
      </c>
      <c r="I94" s="313" t="s">
        <v>1401</v>
      </c>
      <c r="J94" s="313"/>
      <c r="K94" s="327"/>
    </row>
    <row r="95" s="1" customFormat="1" ht="15" customHeight="1">
      <c r="B95" s="336"/>
      <c r="C95" s="313" t="s">
        <v>1402</v>
      </c>
      <c r="D95" s="313"/>
      <c r="E95" s="313"/>
      <c r="F95" s="335" t="s">
        <v>1366</v>
      </c>
      <c r="G95" s="334"/>
      <c r="H95" s="313" t="s">
        <v>1402</v>
      </c>
      <c r="I95" s="313" t="s">
        <v>1401</v>
      </c>
      <c r="J95" s="313"/>
      <c r="K95" s="327"/>
    </row>
    <row r="96" s="1" customFormat="1" ht="15" customHeight="1">
      <c r="B96" s="336"/>
      <c r="C96" s="313" t="s">
        <v>46</v>
      </c>
      <c r="D96" s="313"/>
      <c r="E96" s="313"/>
      <c r="F96" s="335" t="s">
        <v>1366</v>
      </c>
      <c r="G96" s="334"/>
      <c r="H96" s="313" t="s">
        <v>1403</v>
      </c>
      <c r="I96" s="313" t="s">
        <v>1401</v>
      </c>
      <c r="J96" s="313"/>
      <c r="K96" s="327"/>
    </row>
    <row r="97" s="1" customFormat="1" ht="15" customHeight="1">
      <c r="B97" s="336"/>
      <c r="C97" s="313" t="s">
        <v>56</v>
      </c>
      <c r="D97" s="313"/>
      <c r="E97" s="313"/>
      <c r="F97" s="335" t="s">
        <v>1366</v>
      </c>
      <c r="G97" s="334"/>
      <c r="H97" s="313" t="s">
        <v>1404</v>
      </c>
      <c r="I97" s="313" t="s">
        <v>1401</v>
      </c>
      <c r="J97" s="313"/>
      <c r="K97" s="327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1405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1360</v>
      </c>
      <c r="D103" s="328"/>
      <c r="E103" s="328"/>
      <c r="F103" s="328" t="s">
        <v>1361</v>
      </c>
      <c r="G103" s="329"/>
      <c r="H103" s="328" t="s">
        <v>62</v>
      </c>
      <c r="I103" s="328" t="s">
        <v>65</v>
      </c>
      <c r="J103" s="328" t="s">
        <v>1362</v>
      </c>
      <c r="K103" s="327"/>
    </row>
    <row r="104" s="1" customFormat="1" ht="17.25" customHeight="1">
      <c r="B104" s="325"/>
      <c r="C104" s="330" t="s">
        <v>1363</v>
      </c>
      <c r="D104" s="330"/>
      <c r="E104" s="330"/>
      <c r="F104" s="331" t="s">
        <v>1364</v>
      </c>
      <c r="G104" s="332"/>
      <c r="H104" s="330"/>
      <c r="I104" s="330"/>
      <c r="J104" s="330" t="s">
        <v>1365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4"/>
      <c r="H105" s="328"/>
      <c r="I105" s="328"/>
      <c r="J105" s="328"/>
      <c r="K105" s="327"/>
    </row>
    <row r="106" s="1" customFormat="1" ht="15" customHeight="1">
      <c r="B106" s="325"/>
      <c r="C106" s="313" t="s">
        <v>61</v>
      </c>
      <c r="D106" s="333"/>
      <c r="E106" s="333"/>
      <c r="F106" s="335" t="s">
        <v>1366</v>
      </c>
      <c r="G106" s="344"/>
      <c r="H106" s="313" t="s">
        <v>1406</v>
      </c>
      <c r="I106" s="313" t="s">
        <v>1368</v>
      </c>
      <c r="J106" s="313">
        <v>20</v>
      </c>
      <c r="K106" s="327"/>
    </row>
    <row r="107" s="1" customFormat="1" ht="15" customHeight="1">
      <c r="B107" s="325"/>
      <c r="C107" s="313" t="s">
        <v>1369</v>
      </c>
      <c r="D107" s="313"/>
      <c r="E107" s="313"/>
      <c r="F107" s="335" t="s">
        <v>1366</v>
      </c>
      <c r="G107" s="313"/>
      <c r="H107" s="313" t="s">
        <v>1406</v>
      </c>
      <c r="I107" s="313" t="s">
        <v>1368</v>
      </c>
      <c r="J107" s="313">
        <v>120</v>
      </c>
      <c r="K107" s="327"/>
    </row>
    <row r="108" s="1" customFormat="1" ht="15" customHeight="1">
      <c r="B108" s="336"/>
      <c r="C108" s="313" t="s">
        <v>1371</v>
      </c>
      <c r="D108" s="313"/>
      <c r="E108" s="313"/>
      <c r="F108" s="335" t="s">
        <v>1372</v>
      </c>
      <c r="G108" s="313"/>
      <c r="H108" s="313" t="s">
        <v>1406</v>
      </c>
      <c r="I108" s="313" t="s">
        <v>1368</v>
      </c>
      <c r="J108" s="313">
        <v>50</v>
      </c>
      <c r="K108" s="327"/>
    </row>
    <row r="109" s="1" customFormat="1" ht="15" customHeight="1">
      <c r="B109" s="336"/>
      <c r="C109" s="313" t="s">
        <v>1374</v>
      </c>
      <c r="D109" s="313"/>
      <c r="E109" s="313"/>
      <c r="F109" s="335" t="s">
        <v>1366</v>
      </c>
      <c r="G109" s="313"/>
      <c r="H109" s="313" t="s">
        <v>1406</v>
      </c>
      <c r="I109" s="313" t="s">
        <v>1376</v>
      </c>
      <c r="J109" s="313"/>
      <c r="K109" s="327"/>
    </row>
    <row r="110" s="1" customFormat="1" ht="15" customHeight="1">
      <c r="B110" s="336"/>
      <c r="C110" s="313" t="s">
        <v>1385</v>
      </c>
      <c r="D110" s="313"/>
      <c r="E110" s="313"/>
      <c r="F110" s="335" t="s">
        <v>1372</v>
      </c>
      <c r="G110" s="313"/>
      <c r="H110" s="313" t="s">
        <v>1406</v>
      </c>
      <c r="I110" s="313" t="s">
        <v>1368</v>
      </c>
      <c r="J110" s="313">
        <v>50</v>
      </c>
      <c r="K110" s="327"/>
    </row>
    <row r="111" s="1" customFormat="1" ht="15" customHeight="1">
      <c r="B111" s="336"/>
      <c r="C111" s="313" t="s">
        <v>1393</v>
      </c>
      <c r="D111" s="313"/>
      <c r="E111" s="313"/>
      <c r="F111" s="335" t="s">
        <v>1372</v>
      </c>
      <c r="G111" s="313"/>
      <c r="H111" s="313" t="s">
        <v>1406</v>
      </c>
      <c r="I111" s="313" t="s">
        <v>1368</v>
      </c>
      <c r="J111" s="313">
        <v>50</v>
      </c>
      <c r="K111" s="327"/>
    </row>
    <row r="112" s="1" customFormat="1" ht="15" customHeight="1">
      <c r="B112" s="336"/>
      <c r="C112" s="313" t="s">
        <v>1391</v>
      </c>
      <c r="D112" s="313"/>
      <c r="E112" s="313"/>
      <c r="F112" s="335" t="s">
        <v>1372</v>
      </c>
      <c r="G112" s="313"/>
      <c r="H112" s="313" t="s">
        <v>1406</v>
      </c>
      <c r="I112" s="313" t="s">
        <v>1368</v>
      </c>
      <c r="J112" s="313">
        <v>50</v>
      </c>
      <c r="K112" s="327"/>
    </row>
    <row r="113" s="1" customFormat="1" ht="15" customHeight="1">
      <c r="B113" s="336"/>
      <c r="C113" s="313" t="s">
        <v>61</v>
      </c>
      <c r="D113" s="313"/>
      <c r="E113" s="313"/>
      <c r="F113" s="335" t="s">
        <v>1366</v>
      </c>
      <c r="G113" s="313"/>
      <c r="H113" s="313" t="s">
        <v>1407</v>
      </c>
      <c r="I113" s="313" t="s">
        <v>1368</v>
      </c>
      <c r="J113" s="313">
        <v>20</v>
      </c>
      <c r="K113" s="327"/>
    </row>
    <row r="114" s="1" customFormat="1" ht="15" customHeight="1">
      <c r="B114" s="336"/>
      <c r="C114" s="313" t="s">
        <v>1408</v>
      </c>
      <c r="D114" s="313"/>
      <c r="E114" s="313"/>
      <c r="F114" s="335" t="s">
        <v>1366</v>
      </c>
      <c r="G114" s="313"/>
      <c r="H114" s="313" t="s">
        <v>1409</v>
      </c>
      <c r="I114" s="313" t="s">
        <v>1368</v>
      </c>
      <c r="J114" s="313">
        <v>120</v>
      </c>
      <c r="K114" s="327"/>
    </row>
    <row r="115" s="1" customFormat="1" ht="15" customHeight="1">
      <c r="B115" s="336"/>
      <c r="C115" s="313" t="s">
        <v>46</v>
      </c>
      <c r="D115" s="313"/>
      <c r="E115" s="313"/>
      <c r="F115" s="335" t="s">
        <v>1366</v>
      </c>
      <c r="G115" s="313"/>
      <c r="H115" s="313" t="s">
        <v>1410</v>
      </c>
      <c r="I115" s="313" t="s">
        <v>1401</v>
      </c>
      <c r="J115" s="313"/>
      <c r="K115" s="327"/>
    </row>
    <row r="116" s="1" customFormat="1" ht="15" customHeight="1">
      <c r="B116" s="336"/>
      <c r="C116" s="313" t="s">
        <v>56</v>
      </c>
      <c r="D116" s="313"/>
      <c r="E116" s="313"/>
      <c r="F116" s="335" t="s">
        <v>1366</v>
      </c>
      <c r="G116" s="313"/>
      <c r="H116" s="313" t="s">
        <v>1411</v>
      </c>
      <c r="I116" s="313" t="s">
        <v>1401</v>
      </c>
      <c r="J116" s="313"/>
      <c r="K116" s="327"/>
    </row>
    <row r="117" s="1" customFormat="1" ht="15" customHeight="1">
      <c r="B117" s="336"/>
      <c r="C117" s="313" t="s">
        <v>65</v>
      </c>
      <c r="D117" s="313"/>
      <c r="E117" s="313"/>
      <c r="F117" s="335" t="s">
        <v>1366</v>
      </c>
      <c r="G117" s="313"/>
      <c r="H117" s="313" t="s">
        <v>1412</v>
      </c>
      <c r="I117" s="313" t="s">
        <v>1413</v>
      </c>
      <c r="J117" s="313"/>
      <c r="K117" s="327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10"/>
      <c r="D119" s="310"/>
      <c r="E119" s="310"/>
      <c r="F119" s="347"/>
      <c r="G119" s="310"/>
      <c r="H119" s="310"/>
      <c r="I119" s="310"/>
      <c r="J119" s="310"/>
      <c r="K119" s="346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4" t="s">
        <v>1414</v>
      </c>
      <c r="D122" s="304"/>
      <c r="E122" s="304"/>
      <c r="F122" s="304"/>
      <c r="G122" s="304"/>
      <c r="H122" s="304"/>
      <c r="I122" s="304"/>
      <c r="J122" s="304"/>
      <c r="K122" s="352"/>
    </row>
    <row r="123" s="1" customFormat="1" ht="17.25" customHeight="1">
      <c r="B123" s="353"/>
      <c r="C123" s="328" t="s">
        <v>1360</v>
      </c>
      <c r="D123" s="328"/>
      <c r="E123" s="328"/>
      <c r="F123" s="328" t="s">
        <v>1361</v>
      </c>
      <c r="G123" s="329"/>
      <c r="H123" s="328" t="s">
        <v>62</v>
      </c>
      <c r="I123" s="328" t="s">
        <v>65</v>
      </c>
      <c r="J123" s="328" t="s">
        <v>1362</v>
      </c>
      <c r="K123" s="354"/>
    </row>
    <row r="124" s="1" customFormat="1" ht="17.25" customHeight="1">
      <c r="B124" s="353"/>
      <c r="C124" s="330" t="s">
        <v>1363</v>
      </c>
      <c r="D124" s="330"/>
      <c r="E124" s="330"/>
      <c r="F124" s="331" t="s">
        <v>1364</v>
      </c>
      <c r="G124" s="332"/>
      <c r="H124" s="330"/>
      <c r="I124" s="330"/>
      <c r="J124" s="330" t="s">
        <v>1365</v>
      </c>
      <c r="K124" s="354"/>
    </row>
    <row r="125" s="1" customFormat="1" ht="5.25" customHeight="1">
      <c r="B125" s="355"/>
      <c r="C125" s="333"/>
      <c r="D125" s="333"/>
      <c r="E125" s="333"/>
      <c r="F125" s="333"/>
      <c r="G125" s="313"/>
      <c r="H125" s="333"/>
      <c r="I125" s="333"/>
      <c r="J125" s="333"/>
      <c r="K125" s="356"/>
    </row>
    <row r="126" s="1" customFormat="1" ht="15" customHeight="1">
      <c r="B126" s="355"/>
      <c r="C126" s="313" t="s">
        <v>1369</v>
      </c>
      <c r="D126" s="333"/>
      <c r="E126" s="333"/>
      <c r="F126" s="335" t="s">
        <v>1366</v>
      </c>
      <c r="G126" s="313"/>
      <c r="H126" s="313" t="s">
        <v>1406</v>
      </c>
      <c r="I126" s="313" t="s">
        <v>1368</v>
      </c>
      <c r="J126" s="313">
        <v>120</v>
      </c>
      <c r="K126" s="357"/>
    </row>
    <row r="127" s="1" customFormat="1" ht="15" customHeight="1">
      <c r="B127" s="355"/>
      <c r="C127" s="313" t="s">
        <v>1415</v>
      </c>
      <c r="D127" s="313"/>
      <c r="E127" s="313"/>
      <c r="F127" s="335" t="s">
        <v>1366</v>
      </c>
      <c r="G127" s="313"/>
      <c r="H127" s="313" t="s">
        <v>1416</v>
      </c>
      <c r="I127" s="313" t="s">
        <v>1368</v>
      </c>
      <c r="J127" s="313" t="s">
        <v>1417</v>
      </c>
      <c r="K127" s="357"/>
    </row>
    <row r="128" s="1" customFormat="1" ht="15" customHeight="1">
      <c r="B128" s="355"/>
      <c r="C128" s="313" t="s">
        <v>1314</v>
      </c>
      <c r="D128" s="313"/>
      <c r="E128" s="313"/>
      <c r="F128" s="335" t="s">
        <v>1366</v>
      </c>
      <c r="G128" s="313"/>
      <c r="H128" s="313" t="s">
        <v>1418</v>
      </c>
      <c r="I128" s="313" t="s">
        <v>1368</v>
      </c>
      <c r="J128" s="313" t="s">
        <v>1417</v>
      </c>
      <c r="K128" s="357"/>
    </row>
    <row r="129" s="1" customFormat="1" ht="15" customHeight="1">
      <c r="B129" s="355"/>
      <c r="C129" s="313" t="s">
        <v>1377</v>
      </c>
      <c r="D129" s="313"/>
      <c r="E129" s="313"/>
      <c r="F129" s="335" t="s">
        <v>1372</v>
      </c>
      <c r="G129" s="313"/>
      <c r="H129" s="313" t="s">
        <v>1378</v>
      </c>
      <c r="I129" s="313" t="s">
        <v>1368</v>
      </c>
      <c r="J129" s="313">
        <v>15</v>
      </c>
      <c r="K129" s="357"/>
    </row>
    <row r="130" s="1" customFormat="1" ht="15" customHeight="1">
      <c r="B130" s="355"/>
      <c r="C130" s="337" t="s">
        <v>1379</v>
      </c>
      <c r="D130" s="337"/>
      <c r="E130" s="337"/>
      <c r="F130" s="338" t="s">
        <v>1372</v>
      </c>
      <c r="G130" s="337"/>
      <c r="H130" s="337" t="s">
        <v>1380</v>
      </c>
      <c r="I130" s="337" t="s">
        <v>1368</v>
      </c>
      <c r="J130" s="337">
        <v>15</v>
      </c>
      <c r="K130" s="357"/>
    </row>
    <row r="131" s="1" customFormat="1" ht="15" customHeight="1">
      <c r="B131" s="355"/>
      <c r="C131" s="337" t="s">
        <v>1381</v>
      </c>
      <c r="D131" s="337"/>
      <c r="E131" s="337"/>
      <c r="F131" s="338" t="s">
        <v>1372</v>
      </c>
      <c r="G131" s="337"/>
      <c r="H131" s="337" t="s">
        <v>1382</v>
      </c>
      <c r="I131" s="337" t="s">
        <v>1368</v>
      </c>
      <c r="J131" s="337">
        <v>20</v>
      </c>
      <c r="K131" s="357"/>
    </row>
    <row r="132" s="1" customFormat="1" ht="15" customHeight="1">
      <c r="B132" s="355"/>
      <c r="C132" s="337" t="s">
        <v>1383</v>
      </c>
      <c r="D132" s="337"/>
      <c r="E132" s="337"/>
      <c r="F132" s="338" t="s">
        <v>1372</v>
      </c>
      <c r="G132" s="337"/>
      <c r="H132" s="337" t="s">
        <v>1384</v>
      </c>
      <c r="I132" s="337" t="s">
        <v>1368</v>
      </c>
      <c r="J132" s="337">
        <v>20</v>
      </c>
      <c r="K132" s="357"/>
    </row>
    <row r="133" s="1" customFormat="1" ht="15" customHeight="1">
      <c r="B133" s="355"/>
      <c r="C133" s="313" t="s">
        <v>1371</v>
      </c>
      <c r="D133" s="313"/>
      <c r="E133" s="313"/>
      <c r="F133" s="335" t="s">
        <v>1372</v>
      </c>
      <c r="G133" s="313"/>
      <c r="H133" s="313" t="s">
        <v>1406</v>
      </c>
      <c r="I133" s="313" t="s">
        <v>1368</v>
      </c>
      <c r="J133" s="313">
        <v>50</v>
      </c>
      <c r="K133" s="357"/>
    </row>
    <row r="134" s="1" customFormat="1" ht="15" customHeight="1">
      <c r="B134" s="355"/>
      <c r="C134" s="313" t="s">
        <v>1385</v>
      </c>
      <c r="D134" s="313"/>
      <c r="E134" s="313"/>
      <c r="F134" s="335" t="s">
        <v>1372</v>
      </c>
      <c r="G134" s="313"/>
      <c r="H134" s="313" t="s">
        <v>1406</v>
      </c>
      <c r="I134" s="313" t="s">
        <v>1368</v>
      </c>
      <c r="J134" s="313">
        <v>50</v>
      </c>
      <c r="K134" s="357"/>
    </row>
    <row r="135" s="1" customFormat="1" ht="15" customHeight="1">
      <c r="B135" s="355"/>
      <c r="C135" s="313" t="s">
        <v>1391</v>
      </c>
      <c r="D135" s="313"/>
      <c r="E135" s="313"/>
      <c r="F135" s="335" t="s">
        <v>1372</v>
      </c>
      <c r="G135" s="313"/>
      <c r="H135" s="313" t="s">
        <v>1406</v>
      </c>
      <c r="I135" s="313" t="s">
        <v>1368</v>
      </c>
      <c r="J135" s="313">
        <v>50</v>
      </c>
      <c r="K135" s="357"/>
    </row>
    <row r="136" s="1" customFormat="1" ht="15" customHeight="1">
      <c r="B136" s="355"/>
      <c r="C136" s="313" t="s">
        <v>1393</v>
      </c>
      <c r="D136" s="313"/>
      <c r="E136" s="313"/>
      <c r="F136" s="335" t="s">
        <v>1372</v>
      </c>
      <c r="G136" s="313"/>
      <c r="H136" s="313" t="s">
        <v>1406</v>
      </c>
      <c r="I136" s="313" t="s">
        <v>1368</v>
      </c>
      <c r="J136" s="313">
        <v>50</v>
      </c>
      <c r="K136" s="357"/>
    </row>
    <row r="137" s="1" customFormat="1" ht="15" customHeight="1">
      <c r="B137" s="355"/>
      <c r="C137" s="313" t="s">
        <v>1394</v>
      </c>
      <c r="D137" s="313"/>
      <c r="E137" s="313"/>
      <c r="F137" s="335" t="s">
        <v>1372</v>
      </c>
      <c r="G137" s="313"/>
      <c r="H137" s="313" t="s">
        <v>1419</v>
      </c>
      <c r="I137" s="313" t="s">
        <v>1368</v>
      </c>
      <c r="J137" s="313">
        <v>255</v>
      </c>
      <c r="K137" s="357"/>
    </row>
    <row r="138" s="1" customFormat="1" ht="15" customHeight="1">
      <c r="B138" s="355"/>
      <c r="C138" s="313" t="s">
        <v>1396</v>
      </c>
      <c r="D138" s="313"/>
      <c r="E138" s="313"/>
      <c r="F138" s="335" t="s">
        <v>1366</v>
      </c>
      <c r="G138" s="313"/>
      <c r="H138" s="313" t="s">
        <v>1420</v>
      </c>
      <c r="I138" s="313" t="s">
        <v>1398</v>
      </c>
      <c r="J138" s="313"/>
      <c r="K138" s="357"/>
    </row>
    <row r="139" s="1" customFormat="1" ht="15" customHeight="1">
      <c r="B139" s="355"/>
      <c r="C139" s="313" t="s">
        <v>1399</v>
      </c>
      <c r="D139" s="313"/>
      <c r="E139" s="313"/>
      <c r="F139" s="335" t="s">
        <v>1366</v>
      </c>
      <c r="G139" s="313"/>
      <c r="H139" s="313" t="s">
        <v>1421</v>
      </c>
      <c r="I139" s="313" t="s">
        <v>1401</v>
      </c>
      <c r="J139" s="313"/>
      <c r="K139" s="357"/>
    </row>
    <row r="140" s="1" customFormat="1" ht="15" customHeight="1">
      <c r="B140" s="355"/>
      <c r="C140" s="313" t="s">
        <v>1402</v>
      </c>
      <c r="D140" s="313"/>
      <c r="E140" s="313"/>
      <c r="F140" s="335" t="s">
        <v>1366</v>
      </c>
      <c r="G140" s="313"/>
      <c r="H140" s="313" t="s">
        <v>1402</v>
      </c>
      <c r="I140" s="313" t="s">
        <v>1401</v>
      </c>
      <c r="J140" s="313"/>
      <c r="K140" s="357"/>
    </row>
    <row r="141" s="1" customFormat="1" ht="15" customHeight="1">
      <c r="B141" s="355"/>
      <c r="C141" s="313" t="s">
        <v>46</v>
      </c>
      <c r="D141" s="313"/>
      <c r="E141" s="313"/>
      <c r="F141" s="335" t="s">
        <v>1366</v>
      </c>
      <c r="G141" s="313"/>
      <c r="H141" s="313" t="s">
        <v>1422</v>
      </c>
      <c r="I141" s="313" t="s">
        <v>1401</v>
      </c>
      <c r="J141" s="313"/>
      <c r="K141" s="357"/>
    </row>
    <row r="142" s="1" customFormat="1" ht="15" customHeight="1">
      <c r="B142" s="355"/>
      <c r="C142" s="313" t="s">
        <v>1423</v>
      </c>
      <c r="D142" s="313"/>
      <c r="E142" s="313"/>
      <c r="F142" s="335" t="s">
        <v>1366</v>
      </c>
      <c r="G142" s="313"/>
      <c r="H142" s="313" t="s">
        <v>1424</v>
      </c>
      <c r="I142" s="313" t="s">
        <v>1401</v>
      </c>
      <c r="J142" s="313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10"/>
      <c r="C144" s="310"/>
      <c r="D144" s="310"/>
      <c r="E144" s="310"/>
      <c r="F144" s="347"/>
      <c r="G144" s="310"/>
      <c r="H144" s="310"/>
      <c r="I144" s="310"/>
      <c r="J144" s="310"/>
      <c r="K144" s="310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1425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1360</v>
      </c>
      <c r="D148" s="328"/>
      <c r="E148" s="328"/>
      <c r="F148" s="328" t="s">
        <v>1361</v>
      </c>
      <c r="G148" s="329"/>
      <c r="H148" s="328" t="s">
        <v>62</v>
      </c>
      <c r="I148" s="328" t="s">
        <v>65</v>
      </c>
      <c r="J148" s="328" t="s">
        <v>1362</v>
      </c>
      <c r="K148" s="327"/>
    </row>
    <row r="149" s="1" customFormat="1" ht="17.25" customHeight="1">
      <c r="B149" s="325"/>
      <c r="C149" s="330" t="s">
        <v>1363</v>
      </c>
      <c r="D149" s="330"/>
      <c r="E149" s="330"/>
      <c r="F149" s="331" t="s">
        <v>1364</v>
      </c>
      <c r="G149" s="332"/>
      <c r="H149" s="330"/>
      <c r="I149" s="330"/>
      <c r="J149" s="330" t="s">
        <v>1365</v>
      </c>
      <c r="K149" s="327"/>
    </row>
    <row r="150" s="1" customFormat="1" ht="5.25" customHeight="1">
      <c r="B150" s="336"/>
      <c r="C150" s="333"/>
      <c r="D150" s="333"/>
      <c r="E150" s="333"/>
      <c r="F150" s="333"/>
      <c r="G150" s="334"/>
      <c r="H150" s="333"/>
      <c r="I150" s="333"/>
      <c r="J150" s="333"/>
      <c r="K150" s="357"/>
    </row>
    <row r="151" s="1" customFormat="1" ht="15" customHeight="1">
      <c r="B151" s="336"/>
      <c r="C151" s="361" t="s">
        <v>1369</v>
      </c>
      <c r="D151" s="313"/>
      <c r="E151" s="313"/>
      <c r="F151" s="362" t="s">
        <v>1366</v>
      </c>
      <c r="G151" s="313"/>
      <c r="H151" s="361" t="s">
        <v>1406</v>
      </c>
      <c r="I151" s="361" t="s">
        <v>1368</v>
      </c>
      <c r="J151" s="361">
        <v>120</v>
      </c>
      <c r="K151" s="357"/>
    </row>
    <row r="152" s="1" customFormat="1" ht="15" customHeight="1">
      <c r="B152" s="336"/>
      <c r="C152" s="361" t="s">
        <v>1415</v>
      </c>
      <c r="D152" s="313"/>
      <c r="E152" s="313"/>
      <c r="F152" s="362" t="s">
        <v>1366</v>
      </c>
      <c r="G152" s="313"/>
      <c r="H152" s="361" t="s">
        <v>1426</v>
      </c>
      <c r="I152" s="361" t="s">
        <v>1368</v>
      </c>
      <c r="J152" s="361" t="s">
        <v>1417</v>
      </c>
      <c r="K152" s="357"/>
    </row>
    <row r="153" s="1" customFormat="1" ht="15" customHeight="1">
      <c r="B153" s="336"/>
      <c r="C153" s="361" t="s">
        <v>1314</v>
      </c>
      <c r="D153" s="313"/>
      <c r="E153" s="313"/>
      <c r="F153" s="362" t="s">
        <v>1366</v>
      </c>
      <c r="G153" s="313"/>
      <c r="H153" s="361" t="s">
        <v>1427</v>
      </c>
      <c r="I153" s="361" t="s">
        <v>1368</v>
      </c>
      <c r="J153" s="361" t="s">
        <v>1417</v>
      </c>
      <c r="K153" s="357"/>
    </row>
    <row r="154" s="1" customFormat="1" ht="15" customHeight="1">
      <c r="B154" s="336"/>
      <c r="C154" s="361" t="s">
        <v>1371</v>
      </c>
      <c r="D154" s="313"/>
      <c r="E154" s="313"/>
      <c r="F154" s="362" t="s">
        <v>1372</v>
      </c>
      <c r="G154" s="313"/>
      <c r="H154" s="361" t="s">
        <v>1406</v>
      </c>
      <c r="I154" s="361" t="s">
        <v>1368</v>
      </c>
      <c r="J154" s="361">
        <v>50</v>
      </c>
      <c r="K154" s="357"/>
    </row>
    <row r="155" s="1" customFormat="1" ht="15" customHeight="1">
      <c r="B155" s="336"/>
      <c r="C155" s="361" t="s">
        <v>1374</v>
      </c>
      <c r="D155" s="313"/>
      <c r="E155" s="313"/>
      <c r="F155" s="362" t="s">
        <v>1366</v>
      </c>
      <c r="G155" s="313"/>
      <c r="H155" s="361" t="s">
        <v>1406</v>
      </c>
      <c r="I155" s="361" t="s">
        <v>1376</v>
      </c>
      <c r="J155" s="361"/>
      <c r="K155" s="357"/>
    </row>
    <row r="156" s="1" customFormat="1" ht="15" customHeight="1">
      <c r="B156" s="336"/>
      <c r="C156" s="361" t="s">
        <v>1385</v>
      </c>
      <c r="D156" s="313"/>
      <c r="E156" s="313"/>
      <c r="F156" s="362" t="s">
        <v>1372</v>
      </c>
      <c r="G156" s="313"/>
      <c r="H156" s="361" t="s">
        <v>1406</v>
      </c>
      <c r="I156" s="361" t="s">
        <v>1368</v>
      </c>
      <c r="J156" s="361">
        <v>50</v>
      </c>
      <c r="K156" s="357"/>
    </row>
    <row r="157" s="1" customFormat="1" ht="15" customHeight="1">
      <c r="B157" s="336"/>
      <c r="C157" s="361" t="s">
        <v>1393</v>
      </c>
      <c r="D157" s="313"/>
      <c r="E157" s="313"/>
      <c r="F157" s="362" t="s">
        <v>1372</v>
      </c>
      <c r="G157" s="313"/>
      <c r="H157" s="361" t="s">
        <v>1406</v>
      </c>
      <c r="I157" s="361" t="s">
        <v>1368</v>
      </c>
      <c r="J157" s="361">
        <v>50</v>
      </c>
      <c r="K157" s="357"/>
    </row>
    <row r="158" s="1" customFormat="1" ht="15" customHeight="1">
      <c r="B158" s="336"/>
      <c r="C158" s="361" t="s">
        <v>1391</v>
      </c>
      <c r="D158" s="313"/>
      <c r="E158" s="313"/>
      <c r="F158" s="362" t="s">
        <v>1372</v>
      </c>
      <c r="G158" s="313"/>
      <c r="H158" s="361" t="s">
        <v>1406</v>
      </c>
      <c r="I158" s="361" t="s">
        <v>1368</v>
      </c>
      <c r="J158" s="361">
        <v>50</v>
      </c>
      <c r="K158" s="357"/>
    </row>
    <row r="159" s="1" customFormat="1" ht="15" customHeight="1">
      <c r="B159" s="336"/>
      <c r="C159" s="361" t="s">
        <v>124</v>
      </c>
      <c r="D159" s="313"/>
      <c r="E159" s="313"/>
      <c r="F159" s="362" t="s">
        <v>1366</v>
      </c>
      <c r="G159" s="313"/>
      <c r="H159" s="361" t="s">
        <v>1428</v>
      </c>
      <c r="I159" s="361" t="s">
        <v>1368</v>
      </c>
      <c r="J159" s="361" t="s">
        <v>1429</v>
      </c>
      <c r="K159" s="357"/>
    </row>
    <row r="160" s="1" customFormat="1" ht="15" customHeight="1">
      <c r="B160" s="336"/>
      <c r="C160" s="361" t="s">
        <v>1430</v>
      </c>
      <c r="D160" s="313"/>
      <c r="E160" s="313"/>
      <c r="F160" s="362" t="s">
        <v>1366</v>
      </c>
      <c r="G160" s="313"/>
      <c r="H160" s="361" t="s">
        <v>1431</v>
      </c>
      <c r="I160" s="361" t="s">
        <v>1401</v>
      </c>
      <c r="J160" s="361"/>
      <c r="K160" s="357"/>
    </row>
    <row r="161" s="1" customFormat="1" ht="15" customHeight="1">
      <c r="B161" s="363"/>
      <c r="C161" s="345"/>
      <c r="D161" s="345"/>
      <c r="E161" s="345"/>
      <c r="F161" s="345"/>
      <c r="G161" s="345"/>
      <c r="H161" s="345"/>
      <c r="I161" s="345"/>
      <c r="J161" s="345"/>
      <c r="K161" s="364"/>
    </row>
    <row r="162" s="1" customFormat="1" ht="18.75" customHeight="1">
      <c r="B162" s="310"/>
      <c r="C162" s="313"/>
      <c r="D162" s="313"/>
      <c r="E162" s="313"/>
      <c r="F162" s="335"/>
      <c r="G162" s="313"/>
      <c r="H162" s="313"/>
      <c r="I162" s="313"/>
      <c r="J162" s="313"/>
      <c r="K162" s="310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1432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1360</v>
      </c>
      <c r="D166" s="328"/>
      <c r="E166" s="328"/>
      <c r="F166" s="328" t="s">
        <v>1361</v>
      </c>
      <c r="G166" s="365"/>
      <c r="H166" s="366" t="s">
        <v>62</v>
      </c>
      <c r="I166" s="366" t="s">
        <v>65</v>
      </c>
      <c r="J166" s="328" t="s">
        <v>1362</v>
      </c>
      <c r="K166" s="305"/>
    </row>
    <row r="167" s="1" customFormat="1" ht="17.25" customHeight="1">
      <c r="B167" s="306"/>
      <c r="C167" s="330" t="s">
        <v>1363</v>
      </c>
      <c r="D167" s="330"/>
      <c r="E167" s="330"/>
      <c r="F167" s="331" t="s">
        <v>1364</v>
      </c>
      <c r="G167" s="367"/>
      <c r="H167" s="368"/>
      <c r="I167" s="368"/>
      <c r="J167" s="330" t="s">
        <v>1365</v>
      </c>
      <c r="K167" s="308"/>
    </row>
    <row r="168" s="1" customFormat="1" ht="5.25" customHeight="1">
      <c r="B168" s="336"/>
      <c r="C168" s="333"/>
      <c r="D168" s="333"/>
      <c r="E168" s="333"/>
      <c r="F168" s="333"/>
      <c r="G168" s="334"/>
      <c r="H168" s="333"/>
      <c r="I168" s="333"/>
      <c r="J168" s="333"/>
      <c r="K168" s="357"/>
    </row>
    <row r="169" s="1" customFormat="1" ht="15" customHeight="1">
      <c r="B169" s="336"/>
      <c r="C169" s="313" t="s">
        <v>1369</v>
      </c>
      <c r="D169" s="313"/>
      <c r="E169" s="313"/>
      <c r="F169" s="335" t="s">
        <v>1366</v>
      </c>
      <c r="G169" s="313"/>
      <c r="H169" s="313" t="s">
        <v>1406</v>
      </c>
      <c r="I169" s="313" t="s">
        <v>1368</v>
      </c>
      <c r="J169" s="313">
        <v>120</v>
      </c>
      <c r="K169" s="357"/>
    </row>
    <row r="170" s="1" customFormat="1" ht="15" customHeight="1">
      <c r="B170" s="336"/>
      <c r="C170" s="313" t="s">
        <v>1415</v>
      </c>
      <c r="D170" s="313"/>
      <c r="E170" s="313"/>
      <c r="F170" s="335" t="s">
        <v>1366</v>
      </c>
      <c r="G170" s="313"/>
      <c r="H170" s="313" t="s">
        <v>1416</v>
      </c>
      <c r="I170" s="313" t="s">
        <v>1368</v>
      </c>
      <c r="J170" s="313" t="s">
        <v>1417</v>
      </c>
      <c r="K170" s="357"/>
    </row>
    <row r="171" s="1" customFormat="1" ht="15" customHeight="1">
      <c r="B171" s="336"/>
      <c r="C171" s="313" t="s">
        <v>1314</v>
      </c>
      <c r="D171" s="313"/>
      <c r="E171" s="313"/>
      <c r="F171" s="335" t="s">
        <v>1366</v>
      </c>
      <c r="G171" s="313"/>
      <c r="H171" s="313" t="s">
        <v>1433</v>
      </c>
      <c r="I171" s="313" t="s">
        <v>1368</v>
      </c>
      <c r="J171" s="313" t="s">
        <v>1417</v>
      </c>
      <c r="K171" s="357"/>
    </row>
    <row r="172" s="1" customFormat="1" ht="15" customHeight="1">
      <c r="B172" s="336"/>
      <c r="C172" s="313" t="s">
        <v>1371</v>
      </c>
      <c r="D172" s="313"/>
      <c r="E172" s="313"/>
      <c r="F172" s="335" t="s">
        <v>1372</v>
      </c>
      <c r="G172" s="313"/>
      <c r="H172" s="313" t="s">
        <v>1433</v>
      </c>
      <c r="I172" s="313" t="s">
        <v>1368</v>
      </c>
      <c r="J172" s="313">
        <v>50</v>
      </c>
      <c r="K172" s="357"/>
    </row>
    <row r="173" s="1" customFormat="1" ht="15" customHeight="1">
      <c r="B173" s="336"/>
      <c r="C173" s="313" t="s">
        <v>1374</v>
      </c>
      <c r="D173" s="313"/>
      <c r="E173" s="313"/>
      <c r="F173" s="335" t="s">
        <v>1366</v>
      </c>
      <c r="G173" s="313"/>
      <c r="H173" s="313" t="s">
        <v>1433</v>
      </c>
      <c r="I173" s="313" t="s">
        <v>1376</v>
      </c>
      <c r="J173" s="313"/>
      <c r="K173" s="357"/>
    </row>
    <row r="174" s="1" customFormat="1" ht="15" customHeight="1">
      <c r="B174" s="336"/>
      <c r="C174" s="313" t="s">
        <v>1385</v>
      </c>
      <c r="D174" s="313"/>
      <c r="E174" s="313"/>
      <c r="F174" s="335" t="s">
        <v>1372</v>
      </c>
      <c r="G174" s="313"/>
      <c r="H174" s="313" t="s">
        <v>1433</v>
      </c>
      <c r="I174" s="313" t="s">
        <v>1368</v>
      </c>
      <c r="J174" s="313">
        <v>50</v>
      </c>
      <c r="K174" s="357"/>
    </row>
    <row r="175" s="1" customFormat="1" ht="15" customHeight="1">
      <c r="B175" s="336"/>
      <c r="C175" s="313" t="s">
        <v>1393</v>
      </c>
      <c r="D175" s="313"/>
      <c r="E175" s="313"/>
      <c r="F175" s="335" t="s">
        <v>1372</v>
      </c>
      <c r="G175" s="313"/>
      <c r="H175" s="313" t="s">
        <v>1433</v>
      </c>
      <c r="I175" s="313" t="s">
        <v>1368</v>
      </c>
      <c r="J175" s="313">
        <v>50</v>
      </c>
      <c r="K175" s="357"/>
    </row>
    <row r="176" s="1" customFormat="1" ht="15" customHeight="1">
      <c r="B176" s="336"/>
      <c r="C176" s="313" t="s">
        <v>1391</v>
      </c>
      <c r="D176" s="313"/>
      <c r="E176" s="313"/>
      <c r="F176" s="335" t="s">
        <v>1372</v>
      </c>
      <c r="G176" s="313"/>
      <c r="H176" s="313" t="s">
        <v>1433</v>
      </c>
      <c r="I176" s="313" t="s">
        <v>1368</v>
      </c>
      <c r="J176" s="313">
        <v>50</v>
      </c>
      <c r="K176" s="357"/>
    </row>
    <row r="177" s="1" customFormat="1" ht="15" customHeight="1">
      <c r="B177" s="336"/>
      <c r="C177" s="313" t="s">
        <v>137</v>
      </c>
      <c r="D177" s="313"/>
      <c r="E177" s="313"/>
      <c r="F177" s="335" t="s">
        <v>1366</v>
      </c>
      <c r="G177" s="313"/>
      <c r="H177" s="313" t="s">
        <v>1434</v>
      </c>
      <c r="I177" s="313" t="s">
        <v>1435</v>
      </c>
      <c r="J177" s="313"/>
      <c r="K177" s="357"/>
    </row>
    <row r="178" s="1" customFormat="1" ht="15" customHeight="1">
      <c r="B178" s="336"/>
      <c r="C178" s="313" t="s">
        <v>65</v>
      </c>
      <c r="D178" s="313"/>
      <c r="E178" s="313"/>
      <c r="F178" s="335" t="s">
        <v>1366</v>
      </c>
      <c r="G178" s="313"/>
      <c r="H178" s="313" t="s">
        <v>1436</v>
      </c>
      <c r="I178" s="313" t="s">
        <v>1437</v>
      </c>
      <c r="J178" s="313">
        <v>1</v>
      </c>
      <c r="K178" s="357"/>
    </row>
    <row r="179" s="1" customFormat="1" ht="15" customHeight="1">
      <c r="B179" s="336"/>
      <c r="C179" s="313" t="s">
        <v>61</v>
      </c>
      <c r="D179" s="313"/>
      <c r="E179" s="313"/>
      <c r="F179" s="335" t="s">
        <v>1366</v>
      </c>
      <c r="G179" s="313"/>
      <c r="H179" s="313" t="s">
        <v>1438</v>
      </c>
      <c r="I179" s="313" t="s">
        <v>1368</v>
      </c>
      <c r="J179" s="313">
        <v>20</v>
      </c>
      <c r="K179" s="357"/>
    </row>
    <row r="180" s="1" customFormat="1" ht="15" customHeight="1">
      <c r="B180" s="336"/>
      <c r="C180" s="313" t="s">
        <v>62</v>
      </c>
      <c r="D180" s="313"/>
      <c r="E180" s="313"/>
      <c r="F180" s="335" t="s">
        <v>1366</v>
      </c>
      <c r="G180" s="313"/>
      <c r="H180" s="313" t="s">
        <v>1439</v>
      </c>
      <c r="I180" s="313" t="s">
        <v>1368</v>
      </c>
      <c r="J180" s="313">
        <v>255</v>
      </c>
      <c r="K180" s="357"/>
    </row>
    <row r="181" s="1" customFormat="1" ht="15" customHeight="1">
      <c r="B181" s="336"/>
      <c r="C181" s="313" t="s">
        <v>138</v>
      </c>
      <c r="D181" s="313"/>
      <c r="E181" s="313"/>
      <c r="F181" s="335" t="s">
        <v>1366</v>
      </c>
      <c r="G181" s="313"/>
      <c r="H181" s="313" t="s">
        <v>1330</v>
      </c>
      <c r="I181" s="313" t="s">
        <v>1368</v>
      </c>
      <c r="J181" s="313">
        <v>10</v>
      </c>
      <c r="K181" s="357"/>
    </row>
    <row r="182" s="1" customFormat="1" ht="15" customHeight="1">
      <c r="B182" s="336"/>
      <c r="C182" s="313" t="s">
        <v>139</v>
      </c>
      <c r="D182" s="313"/>
      <c r="E182" s="313"/>
      <c r="F182" s="335" t="s">
        <v>1366</v>
      </c>
      <c r="G182" s="313"/>
      <c r="H182" s="313" t="s">
        <v>1440</v>
      </c>
      <c r="I182" s="313" t="s">
        <v>1401</v>
      </c>
      <c r="J182" s="313"/>
      <c r="K182" s="357"/>
    </row>
    <row r="183" s="1" customFormat="1" ht="15" customHeight="1">
      <c r="B183" s="336"/>
      <c r="C183" s="313" t="s">
        <v>1441</v>
      </c>
      <c r="D183" s="313"/>
      <c r="E183" s="313"/>
      <c r="F183" s="335" t="s">
        <v>1366</v>
      </c>
      <c r="G183" s="313"/>
      <c r="H183" s="313" t="s">
        <v>1442</v>
      </c>
      <c r="I183" s="313" t="s">
        <v>1401</v>
      </c>
      <c r="J183" s="313"/>
      <c r="K183" s="357"/>
    </row>
    <row r="184" s="1" customFormat="1" ht="15" customHeight="1">
      <c r="B184" s="336"/>
      <c r="C184" s="313" t="s">
        <v>1430</v>
      </c>
      <c r="D184" s="313"/>
      <c r="E184" s="313"/>
      <c r="F184" s="335" t="s">
        <v>1366</v>
      </c>
      <c r="G184" s="313"/>
      <c r="H184" s="313" t="s">
        <v>1443</v>
      </c>
      <c r="I184" s="313" t="s">
        <v>1401</v>
      </c>
      <c r="J184" s="313"/>
      <c r="K184" s="357"/>
    </row>
    <row r="185" s="1" customFormat="1" ht="15" customHeight="1">
      <c r="B185" s="336"/>
      <c r="C185" s="313" t="s">
        <v>141</v>
      </c>
      <c r="D185" s="313"/>
      <c r="E185" s="313"/>
      <c r="F185" s="335" t="s">
        <v>1372</v>
      </c>
      <c r="G185" s="313"/>
      <c r="H185" s="313" t="s">
        <v>1444</v>
      </c>
      <c r="I185" s="313" t="s">
        <v>1368</v>
      </c>
      <c r="J185" s="313">
        <v>50</v>
      </c>
      <c r="K185" s="357"/>
    </row>
    <row r="186" s="1" customFormat="1" ht="15" customHeight="1">
      <c r="B186" s="336"/>
      <c r="C186" s="313" t="s">
        <v>1445</v>
      </c>
      <c r="D186" s="313"/>
      <c r="E186" s="313"/>
      <c r="F186" s="335" t="s">
        <v>1372</v>
      </c>
      <c r="G186" s="313"/>
      <c r="H186" s="313" t="s">
        <v>1446</v>
      </c>
      <c r="I186" s="313" t="s">
        <v>1447</v>
      </c>
      <c r="J186" s="313"/>
      <c r="K186" s="357"/>
    </row>
    <row r="187" s="1" customFormat="1" ht="15" customHeight="1">
      <c r="B187" s="336"/>
      <c r="C187" s="313" t="s">
        <v>1448</v>
      </c>
      <c r="D187" s="313"/>
      <c r="E187" s="313"/>
      <c r="F187" s="335" t="s">
        <v>1372</v>
      </c>
      <c r="G187" s="313"/>
      <c r="H187" s="313" t="s">
        <v>1449</v>
      </c>
      <c r="I187" s="313" t="s">
        <v>1447</v>
      </c>
      <c r="J187" s="313"/>
      <c r="K187" s="357"/>
    </row>
    <row r="188" s="1" customFormat="1" ht="15" customHeight="1">
      <c r="B188" s="336"/>
      <c r="C188" s="313" t="s">
        <v>1450</v>
      </c>
      <c r="D188" s="313"/>
      <c r="E188" s="313"/>
      <c r="F188" s="335" t="s">
        <v>1372</v>
      </c>
      <c r="G188" s="313"/>
      <c r="H188" s="313" t="s">
        <v>1451</v>
      </c>
      <c r="I188" s="313" t="s">
        <v>1447</v>
      </c>
      <c r="J188" s="313"/>
      <c r="K188" s="357"/>
    </row>
    <row r="189" s="1" customFormat="1" ht="15" customHeight="1">
      <c r="B189" s="336"/>
      <c r="C189" s="369" t="s">
        <v>1452</v>
      </c>
      <c r="D189" s="313"/>
      <c r="E189" s="313"/>
      <c r="F189" s="335" t="s">
        <v>1372</v>
      </c>
      <c r="G189" s="313"/>
      <c r="H189" s="313" t="s">
        <v>1453</v>
      </c>
      <c r="I189" s="313" t="s">
        <v>1454</v>
      </c>
      <c r="J189" s="370" t="s">
        <v>1455</v>
      </c>
      <c r="K189" s="357"/>
    </row>
    <row r="190" s="1" customFormat="1" ht="15" customHeight="1">
      <c r="B190" s="336"/>
      <c r="C190" s="320" t="s">
        <v>50</v>
      </c>
      <c r="D190" s="313"/>
      <c r="E190" s="313"/>
      <c r="F190" s="335" t="s">
        <v>1366</v>
      </c>
      <c r="G190" s="313"/>
      <c r="H190" s="310" t="s">
        <v>1456</v>
      </c>
      <c r="I190" s="313" t="s">
        <v>1457</v>
      </c>
      <c r="J190" s="313"/>
      <c r="K190" s="357"/>
    </row>
    <row r="191" s="1" customFormat="1" ht="15" customHeight="1">
      <c r="B191" s="336"/>
      <c r="C191" s="320" t="s">
        <v>1458</v>
      </c>
      <c r="D191" s="313"/>
      <c r="E191" s="313"/>
      <c r="F191" s="335" t="s">
        <v>1366</v>
      </c>
      <c r="G191" s="313"/>
      <c r="H191" s="313" t="s">
        <v>1459</v>
      </c>
      <c r="I191" s="313" t="s">
        <v>1401</v>
      </c>
      <c r="J191" s="313"/>
      <c r="K191" s="357"/>
    </row>
    <row r="192" s="1" customFormat="1" ht="15" customHeight="1">
      <c r="B192" s="336"/>
      <c r="C192" s="320" t="s">
        <v>1460</v>
      </c>
      <c r="D192" s="313"/>
      <c r="E192" s="313"/>
      <c r="F192" s="335" t="s">
        <v>1366</v>
      </c>
      <c r="G192" s="313"/>
      <c r="H192" s="313" t="s">
        <v>1461</v>
      </c>
      <c r="I192" s="313" t="s">
        <v>1401</v>
      </c>
      <c r="J192" s="313"/>
      <c r="K192" s="357"/>
    </row>
    <row r="193" s="1" customFormat="1" ht="15" customHeight="1">
      <c r="B193" s="336"/>
      <c r="C193" s="320" t="s">
        <v>1462</v>
      </c>
      <c r="D193" s="313"/>
      <c r="E193" s="313"/>
      <c r="F193" s="335" t="s">
        <v>1372</v>
      </c>
      <c r="G193" s="313"/>
      <c r="H193" s="313" t="s">
        <v>1463</v>
      </c>
      <c r="I193" s="313" t="s">
        <v>1401</v>
      </c>
      <c r="J193" s="313"/>
      <c r="K193" s="357"/>
    </row>
    <row r="194" s="1" customFormat="1" ht="15" customHeight="1">
      <c r="B194" s="363"/>
      <c r="C194" s="371"/>
      <c r="D194" s="345"/>
      <c r="E194" s="345"/>
      <c r="F194" s="345"/>
      <c r="G194" s="345"/>
      <c r="H194" s="345"/>
      <c r="I194" s="345"/>
      <c r="J194" s="345"/>
      <c r="K194" s="364"/>
    </row>
    <row r="195" s="1" customFormat="1" ht="18.75" customHeight="1">
      <c r="B195" s="310"/>
      <c r="C195" s="313"/>
      <c r="D195" s="313"/>
      <c r="E195" s="313"/>
      <c r="F195" s="335"/>
      <c r="G195" s="313"/>
      <c r="H195" s="313"/>
      <c r="I195" s="313"/>
      <c r="J195" s="313"/>
      <c r="K195" s="310"/>
    </row>
    <row r="196" s="1" customFormat="1" ht="18.75" customHeight="1">
      <c r="B196" s="310"/>
      <c r="C196" s="313"/>
      <c r="D196" s="313"/>
      <c r="E196" s="313"/>
      <c r="F196" s="335"/>
      <c r="G196" s="313"/>
      <c r="H196" s="313"/>
      <c r="I196" s="313"/>
      <c r="J196" s="313"/>
      <c r="K196" s="310"/>
    </row>
    <row r="197" s="1" customFormat="1" ht="18.75" customHeight="1"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</row>
    <row r="198" s="1" customFormat="1" ht="13.5">
      <c r="B198" s="300"/>
      <c r="C198" s="301"/>
      <c r="D198" s="301"/>
      <c r="E198" s="301"/>
      <c r="F198" s="301"/>
      <c r="G198" s="301"/>
      <c r="H198" s="301"/>
      <c r="I198" s="301"/>
      <c r="J198" s="301"/>
      <c r="K198" s="302"/>
    </row>
    <row r="199" s="1" customFormat="1" ht="21">
      <c r="B199" s="303"/>
      <c r="C199" s="304" t="s">
        <v>1464</v>
      </c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5.5" customHeight="1">
      <c r="B200" s="303"/>
      <c r="C200" s="372" t="s">
        <v>1465</v>
      </c>
      <c r="D200" s="372"/>
      <c r="E200" s="372"/>
      <c r="F200" s="372" t="s">
        <v>1466</v>
      </c>
      <c r="G200" s="373"/>
      <c r="H200" s="372" t="s">
        <v>1467</v>
      </c>
      <c r="I200" s="372"/>
      <c r="J200" s="372"/>
      <c r="K200" s="305"/>
    </row>
    <row r="201" s="1" customFormat="1" ht="5.25" customHeight="1">
      <c r="B201" s="336"/>
      <c r="C201" s="333"/>
      <c r="D201" s="333"/>
      <c r="E201" s="333"/>
      <c r="F201" s="333"/>
      <c r="G201" s="313"/>
      <c r="H201" s="333"/>
      <c r="I201" s="333"/>
      <c r="J201" s="333"/>
      <c r="K201" s="357"/>
    </row>
    <row r="202" s="1" customFormat="1" ht="15" customHeight="1">
      <c r="B202" s="336"/>
      <c r="C202" s="313" t="s">
        <v>1457</v>
      </c>
      <c r="D202" s="313"/>
      <c r="E202" s="313"/>
      <c r="F202" s="335" t="s">
        <v>51</v>
      </c>
      <c r="G202" s="313"/>
      <c r="H202" s="313" t="s">
        <v>1468</v>
      </c>
      <c r="I202" s="313"/>
      <c r="J202" s="313"/>
      <c r="K202" s="357"/>
    </row>
    <row r="203" s="1" customFormat="1" ht="15" customHeight="1">
      <c r="B203" s="336"/>
      <c r="C203" s="342"/>
      <c r="D203" s="313"/>
      <c r="E203" s="313"/>
      <c r="F203" s="335" t="s">
        <v>52</v>
      </c>
      <c r="G203" s="313"/>
      <c r="H203" s="313" t="s">
        <v>1469</v>
      </c>
      <c r="I203" s="313"/>
      <c r="J203" s="313"/>
      <c r="K203" s="357"/>
    </row>
    <row r="204" s="1" customFormat="1" ht="15" customHeight="1">
      <c r="B204" s="336"/>
      <c r="C204" s="342"/>
      <c r="D204" s="313"/>
      <c r="E204" s="313"/>
      <c r="F204" s="335" t="s">
        <v>55</v>
      </c>
      <c r="G204" s="313"/>
      <c r="H204" s="313" t="s">
        <v>1470</v>
      </c>
      <c r="I204" s="313"/>
      <c r="J204" s="313"/>
      <c r="K204" s="357"/>
    </row>
    <row r="205" s="1" customFormat="1" ht="15" customHeight="1">
      <c r="B205" s="336"/>
      <c r="C205" s="313"/>
      <c r="D205" s="313"/>
      <c r="E205" s="313"/>
      <c r="F205" s="335" t="s">
        <v>53</v>
      </c>
      <c r="G205" s="313"/>
      <c r="H205" s="313" t="s">
        <v>1471</v>
      </c>
      <c r="I205" s="313"/>
      <c r="J205" s="313"/>
      <c r="K205" s="357"/>
    </row>
    <row r="206" s="1" customFormat="1" ht="15" customHeight="1">
      <c r="B206" s="336"/>
      <c r="C206" s="313"/>
      <c r="D206" s="313"/>
      <c r="E206" s="313"/>
      <c r="F206" s="335" t="s">
        <v>54</v>
      </c>
      <c r="G206" s="313"/>
      <c r="H206" s="313" t="s">
        <v>1472</v>
      </c>
      <c r="I206" s="313"/>
      <c r="J206" s="313"/>
      <c r="K206" s="357"/>
    </row>
    <row r="207" s="1" customFormat="1" ht="15" customHeight="1">
      <c r="B207" s="336"/>
      <c r="C207" s="313"/>
      <c r="D207" s="313"/>
      <c r="E207" s="313"/>
      <c r="F207" s="335"/>
      <c r="G207" s="313"/>
      <c r="H207" s="313"/>
      <c r="I207" s="313"/>
      <c r="J207" s="313"/>
      <c r="K207" s="357"/>
    </row>
    <row r="208" s="1" customFormat="1" ht="15" customHeight="1">
      <c r="B208" s="336"/>
      <c r="C208" s="313" t="s">
        <v>1413</v>
      </c>
      <c r="D208" s="313"/>
      <c r="E208" s="313"/>
      <c r="F208" s="335" t="s">
        <v>87</v>
      </c>
      <c r="G208" s="313"/>
      <c r="H208" s="313" t="s">
        <v>1473</v>
      </c>
      <c r="I208" s="313"/>
      <c r="J208" s="313"/>
      <c r="K208" s="357"/>
    </row>
    <row r="209" s="1" customFormat="1" ht="15" customHeight="1">
      <c r="B209" s="336"/>
      <c r="C209" s="342"/>
      <c r="D209" s="313"/>
      <c r="E209" s="313"/>
      <c r="F209" s="335" t="s">
        <v>1308</v>
      </c>
      <c r="G209" s="313"/>
      <c r="H209" s="313" t="s">
        <v>1309</v>
      </c>
      <c r="I209" s="313"/>
      <c r="J209" s="313"/>
      <c r="K209" s="357"/>
    </row>
    <row r="210" s="1" customFormat="1" ht="15" customHeight="1">
      <c r="B210" s="336"/>
      <c r="C210" s="313"/>
      <c r="D210" s="313"/>
      <c r="E210" s="313"/>
      <c r="F210" s="335" t="s">
        <v>1306</v>
      </c>
      <c r="G210" s="313"/>
      <c r="H210" s="313" t="s">
        <v>1474</v>
      </c>
      <c r="I210" s="313"/>
      <c r="J210" s="313"/>
      <c r="K210" s="357"/>
    </row>
    <row r="211" s="1" customFormat="1" ht="15" customHeight="1">
      <c r="B211" s="374"/>
      <c r="C211" s="342"/>
      <c r="D211" s="342"/>
      <c r="E211" s="342"/>
      <c r="F211" s="335" t="s">
        <v>1310</v>
      </c>
      <c r="G211" s="320"/>
      <c r="H211" s="361" t="s">
        <v>1311</v>
      </c>
      <c r="I211" s="361"/>
      <c r="J211" s="361"/>
      <c r="K211" s="375"/>
    </row>
    <row r="212" s="1" customFormat="1" ht="15" customHeight="1">
      <c r="B212" s="374"/>
      <c r="C212" s="342"/>
      <c r="D212" s="342"/>
      <c r="E212" s="342"/>
      <c r="F212" s="335" t="s">
        <v>1312</v>
      </c>
      <c r="G212" s="320"/>
      <c r="H212" s="361" t="s">
        <v>1475</v>
      </c>
      <c r="I212" s="361"/>
      <c r="J212" s="361"/>
      <c r="K212" s="375"/>
    </row>
    <row r="213" s="1" customFormat="1" ht="15" customHeight="1">
      <c r="B213" s="374"/>
      <c r="C213" s="342"/>
      <c r="D213" s="342"/>
      <c r="E213" s="342"/>
      <c r="F213" s="376"/>
      <c r="G213" s="320"/>
      <c r="H213" s="377"/>
      <c r="I213" s="377"/>
      <c r="J213" s="377"/>
      <c r="K213" s="375"/>
    </row>
    <row r="214" s="1" customFormat="1" ht="15" customHeight="1">
      <c r="B214" s="374"/>
      <c r="C214" s="313" t="s">
        <v>1437</v>
      </c>
      <c r="D214" s="342"/>
      <c r="E214" s="342"/>
      <c r="F214" s="335">
        <v>1</v>
      </c>
      <c r="G214" s="320"/>
      <c r="H214" s="361" t="s">
        <v>1476</v>
      </c>
      <c r="I214" s="361"/>
      <c r="J214" s="361"/>
      <c r="K214" s="375"/>
    </row>
    <row r="215" s="1" customFormat="1" ht="15" customHeight="1">
      <c r="B215" s="374"/>
      <c r="C215" s="342"/>
      <c r="D215" s="342"/>
      <c r="E215" s="342"/>
      <c r="F215" s="335">
        <v>2</v>
      </c>
      <c r="G215" s="320"/>
      <c r="H215" s="361" t="s">
        <v>1477</v>
      </c>
      <c r="I215" s="361"/>
      <c r="J215" s="361"/>
      <c r="K215" s="375"/>
    </row>
    <row r="216" s="1" customFormat="1" ht="15" customHeight="1">
      <c r="B216" s="374"/>
      <c r="C216" s="342"/>
      <c r="D216" s="342"/>
      <c r="E216" s="342"/>
      <c r="F216" s="335">
        <v>3</v>
      </c>
      <c r="G216" s="320"/>
      <c r="H216" s="361" t="s">
        <v>1478</v>
      </c>
      <c r="I216" s="361"/>
      <c r="J216" s="361"/>
      <c r="K216" s="375"/>
    </row>
    <row r="217" s="1" customFormat="1" ht="15" customHeight="1">
      <c r="B217" s="374"/>
      <c r="C217" s="342"/>
      <c r="D217" s="342"/>
      <c r="E217" s="342"/>
      <c r="F217" s="335">
        <v>4</v>
      </c>
      <c r="G217" s="320"/>
      <c r="H217" s="361" t="s">
        <v>1479</v>
      </c>
      <c r="I217" s="361"/>
      <c r="J217" s="361"/>
      <c r="K217" s="375"/>
    </row>
    <row r="218" s="1" customFormat="1" ht="12.75" customHeight="1">
      <c r="B218" s="378"/>
      <c r="C218" s="379"/>
      <c r="D218" s="379"/>
      <c r="E218" s="379"/>
      <c r="F218" s="379"/>
      <c r="G218" s="379"/>
      <c r="H218" s="379"/>
      <c r="I218" s="379"/>
      <c r="J218" s="379"/>
      <c r="K218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Beňáková</dc:creator>
  <cp:lastModifiedBy>Martina Beňáková</cp:lastModifiedBy>
  <dcterms:created xsi:type="dcterms:W3CDTF">2019-09-10T19:54:09Z</dcterms:created>
  <dcterms:modified xsi:type="dcterms:W3CDTF">2019-09-10T19:54:17Z</dcterms:modified>
</cp:coreProperties>
</file>